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komcz-my.sharepoint.com/personal/horak_tomas_bkom_cz/Documents/Plocha/"/>
    </mc:Choice>
  </mc:AlternateContent>
  <xr:revisionPtr revIDLastSave="0" documentId="8_{BA4980B6-90E7-4626-9D7E-F1C44C094843}" xr6:coauthVersionLast="47" xr6:coauthVersionMax="47" xr10:uidLastSave="{00000000-0000-0000-0000-000000000000}"/>
  <bookViews>
    <workbookView xWindow="28680" yWindow="-120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.01 Naklady" sheetId="12" r:id="rId4"/>
    <sheet name="SO 101 101.0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00.01 Naklady'!$1:$7</definedName>
    <definedName name="_xlnm.Print_Titles" localSheetId="4">'SO 101 101.02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00.01 Naklady'!$A$1:$Y$54</definedName>
    <definedName name="_xlnm.Print_Area" localSheetId="4">'SO 101 101.02 Pol'!$A$1:$Y$202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196" i="13"/>
  <c r="BA193" i="13"/>
  <c r="BA173" i="13"/>
  <c r="BA170" i="13"/>
  <c r="BA164" i="13"/>
  <c r="BA147" i="13"/>
  <c r="BA144" i="13"/>
  <c r="BA140" i="13"/>
  <c r="BA134" i="13"/>
  <c r="BA125" i="13"/>
  <c r="BA99" i="13"/>
  <c r="BA96" i="13"/>
  <c r="BA92" i="13"/>
  <c r="BA88" i="13"/>
  <c r="BA87" i="13"/>
  <c r="BA82" i="13"/>
  <c r="BA81" i="13"/>
  <c r="BA75" i="13"/>
  <c r="BA74" i="13"/>
  <c r="BA68" i="13"/>
  <c r="BA67" i="13"/>
  <c r="BA61" i="13"/>
  <c r="BA60" i="13"/>
  <c r="BA42" i="13"/>
  <c r="BA33" i="13"/>
  <c r="BA29" i="13"/>
  <c r="BA25" i="13"/>
  <c r="BA14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3" i="13"/>
  <c r="M13" i="13" s="1"/>
  <c r="I13" i="13"/>
  <c r="K13" i="13"/>
  <c r="O13" i="13"/>
  <c r="Q13" i="13"/>
  <c r="V13" i="13"/>
  <c r="G18" i="13"/>
  <c r="I18" i="13"/>
  <c r="K18" i="13"/>
  <c r="M18" i="13"/>
  <c r="O18" i="13"/>
  <c r="Q18" i="13"/>
  <c r="V18" i="13"/>
  <c r="G20" i="13"/>
  <c r="I20" i="13"/>
  <c r="K20" i="13"/>
  <c r="M20" i="13"/>
  <c r="O20" i="13"/>
  <c r="Q20" i="13"/>
  <c r="V20" i="13"/>
  <c r="G44" i="13"/>
  <c r="I44" i="13"/>
  <c r="K44" i="13"/>
  <c r="M44" i="13"/>
  <c r="G45" i="13"/>
  <c r="I45" i="13"/>
  <c r="K45" i="13"/>
  <c r="M45" i="13"/>
  <c r="O45" i="13"/>
  <c r="O44" i="13" s="1"/>
  <c r="Q45" i="13"/>
  <c r="Q44" i="13" s="1"/>
  <c r="V45" i="13"/>
  <c r="V44" i="13" s="1"/>
  <c r="G48" i="13"/>
  <c r="I48" i="13"/>
  <c r="K48" i="13"/>
  <c r="M48" i="13"/>
  <c r="O48" i="13"/>
  <c r="Q48" i="13"/>
  <c r="V48" i="13"/>
  <c r="G51" i="13"/>
  <c r="I51" i="13"/>
  <c r="K51" i="13"/>
  <c r="M51" i="13"/>
  <c r="O51" i="13"/>
  <c r="Q51" i="13"/>
  <c r="V51" i="13"/>
  <c r="G56" i="13"/>
  <c r="I56" i="13"/>
  <c r="K56" i="13"/>
  <c r="M56" i="13"/>
  <c r="O56" i="13"/>
  <c r="Q56" i="13"/>
  <c r="V56" i="13"/>
  <c r="G63" i="13"/>
  <c r="I63" i="13"/>
  <c r="K63" i="13"/>
  <c r="M63" i="13"/>
  <c r="O63" i="13"/>
  <c r="Q63" i="13"/>
  <c r="V63" i="13"/>
  <c r="G70" i="13"/>
  <c r="I70" i="13"/>
  <c r="K70" i="13"/>
  <c r="M70" i="13"/>
  <c r="O70" i="13"/>
  <c r="Q70" i="13"/>
  <c r="V70" i="13"/>
  <c r="G77" i="13"/>
  <c r="I77" i="13"/>
  <c r="K77" i="13"/>
  <c r="M77" i="13"/>
  <c r="O77" i="13"/>
  <c r="Q77" i="13"/>
  <c r="V77" i="13"/>
  <c r="G84" i="13"/>
  <c r="I84" i="13"/>
  <c r="K84" i="13"/>
  <c r="M84" i="13"/>
  <c r="O84" i="13"/>
  <c r="Q84" i="13"/>
  <c r="V84" i="13"/>
  <c r="K90" i="13"/>
  <c r="O90" i="13"/>
  <c r="Q90" i="13"/>
  <c r="V90" i="13"/>
  <c r="G91" i="13"/>
  <c r="I91" i="13"/>
  <c r="K91" i="13"/>
  <c r="M91" i="13"/>
  <c r="O91" i="13"/>
  <c r="Q91" i="13"/>
  <c r="V91" i="13"/>
  <c r="G95" i="13"/>
  <c r="I95" i="13"/>
  <c r="K95" i="13"/>
  <c r="M95" i="13"/>
  <c r="O95" i="13"/>
  <c r="Q95" i="13"/>
  <c r="V95" i="13"/>
  <c r="G98" i="13"/>
  <c r="I98" i="13"/>
  <c r="K98" i="13"/>
  <c r="M98" i="13"/>
  <c r="O98" i="13"/>
  <c r="Q98" i="13"/>
  <c r="V98" i="13"/>
  <c r="G101" i="13"/>
  <c r="M101" i="13" s="1"/>
  <c r="M90" i="13" s="1"/>
  <c r="I101" i="13"/>
  <c r="K101" i="13"/>
  <c r="O101" i="13"/>
  <c r="Q101" i="13"/>
  <c r="V101" i="13"/>
  <c r="G108" i="13"/>
  <c r="I108" i="13"/>
  <c r="K108" i="13"/>
  <c r="M108" i="13"/>
  <c r="O108" i="13"/>
  <c r="Q108" i="13"/>
  <c r="V108" i="13"/>
  <c r="G115" i="13"/>
  <c r="I115" i="13"/>
  <c r="K115" i="13"/>
  <c r="M115" i="13"/>
  <c r="O115" i="13"/>
  <c r="Q115" i="13"/>
  <c r="V115" i="13"/>
  <c r="G118" i="13"/>
  <c r="M118" i="13" s="1"/>
  <c r="I118" i="13"/>
  <c r="I90" i="13" s="1"/>
  <c r="K118" i="13"/>
  <c r="O118" i="13"/>
  <c r="Q118" i="13"/>
  <c r="V118" i="13"/>
  <c r="G121" i="13"/>
  <c r="I121" i="13"/>
  <c r="K121" i="13"/>
  <c r="M121" i="13"/>
  <c r="O121" i="13"/>
  <c r="Q121" i="13"/>
  <c r="V121" i="13"/>
  <c r="G124" i="13"/>
  <c r="I124" i="13"/>
  <c r="K124" i="13"/>
  <c r="M124" i="13"/>
  <c r="O124" i="13"/>
  <c r="Q124" i="13"/>
  <c r="V124" i="13"/>
  <c r="G129" i="13"/>
  <c r="I129" i="13"/>
  <c r="K129" i="13"/>
  <c r="G130" i="13"/>
  <c r="I130" i="13"/>
  <c r="K130" i="13"/>
  <c r="M130" i="13"/>
  <c r="M129" i="13" s="1"/>
  <c r="O130" i="13"/>
  <c r="O129" i="13" s="1"/>
  <c r="Q130" i="13"/>
  <c r="Q129" i="13" s="1"/>
  <c r="V130" i="13"/>
  <c r="V129" i="13" s="1"/>
  <c r="G133" i="13"/>
  <c r="I133" i="13"/>
  <c r="K133" i="13"/>
  <c r="M133" i="13"/>
  <c r="O133" i="13"/>
  <c r="Q133" i="13"/>
  <c r="V133" i="13"/>
  <c r="G137" i="13"/>
  <c r="I137" i="13"/>
  <c r="K137" i="13"/>
  <c r="M137" i="13"/>
  <c r="G138" i="13"/>
  <c r="I138" i="13"/>
  <c r="K138" i="13"/>
  <c r="M138" i="13"/>
  <c r="O138" i="13"/>
  <c r="O137" i="13" s="1"/>
  <c r="Q138" i="13"/>
  <c r="Q137" i="13" s="1"/>
  <c r="V138" i="13"/>
  <c r="V137" i="13" s="1"/>
  <c r="G142" i="13"/>
  <c r="I142" i="13"/>
  <c r="K142" i="13"/>
  <c r="M142" i="13"/>
  <c r="O142" i="13"/>
  <c r="Q142" i="13"/>
  <c r="V142" i="13"/>
  <c r="G145" i="13"/>
  <c r="I145" i="13"/>
  <c r="K145" i="13"/>
  <c r="M145" i="13"/>
  <c r="O145" i="13"/>
  <c r="Q145" i="13"/>
  <c r="V145" i="13"/>
  <c r="G150" i="13"/>
  <c r="G149" i="13" s="1"/>
  <c r="I150" i="13"/>
  <c r="I149" i="13" s="1"/>
  <c r="K150" i="13"/>
  <c r="K149" i="13" s="1"/>
  <c r="M150" i="13"/>
  <c r="M149" i="13" s="1"/>
  <c r="O150" i="13"/>
  <c r="O149" i="13" s="1"/>
  <c r="Q150" i="13"/>
  <c r="Q149" i="13" s="1"/>
  <c r="V150" i="13"/>
  <c r="V149" i="13" s="1"/>
  <c r="G152" i="13"/>
  <c r="I152" i="13"/>
  <c r="K152" i="13"/>
  <c r="M152" i="13"/>
  <c r="O152" i="13"/>
  <c r="Q152" i="13"/>
  <c r="V152" i="13"/>
  <c r="G158" i="13"/>
  <c r="I158" i="13"/>
  <c r="K158" i="13"/>
  <c r="M158" i="13"/>
  <c r="O158" i="13"/>
  <c r="Q158" i="13"/>
  <c r="V158" i="13"/>
  <c r="G160" i="13"/>
  <c r="I160" i="13"/>
  <c r="K160" i="13"/>
  <c r="M160" i="13"/>
  <c r="O160" i="13"/>
  <c r="Q160" i="13"/>
  <c r="V160" i="13"/>
  <c r="G162" i="13"/>
  <c r="I162" i="13"/>
  <c r="K162" i="13"/>
  <c r="M162" i="13"/>
  <c r="O162" i="13"/>
  <c r="Q162" i="13"/>
  <c r="V162" i="13"/>
  <c r="G163" i="13"/>
  <c r="I163" i="13"/>
  <c r="K163" i="13"/>
  <c r="M163" i="13"/>
  <c r="O163" i="13"/>
  <c r="Q163" i="13"/>
  <c r="V163" i="13"/>
  <c r="G166" i="13"/>
  <c r="I166" i="13"/>
  <c r="K166" i="13"/>
  <c r="M166" i="13"/>
  <c r="O166" i="13"/>
  <c r="Q166" i="13"/>
  <c r="V166" i="13"/>
  <c r="I168" i="13"/>
  <c r="K168" i="13"/>
  <c r="O168" i="13"/>
  <c r="Q168" i="13"/>
  <c r="V168" i="13"/>
  <c r="G169" i="13"/>
  <c r="M169" i="13" s="1"/>
  <c r="M168" i="13" s="1"/>
  <c r="I169" i="13"/>
  <c r="K169" i="13"/>
  <c r="O169" i="13"/>
  <c r="Q169" i="13"/>
  <c r="V169" i="13"/>
  <c r="G172" i="13"/>
  <c r="I172" i="13"/>
  <c r="K172" i="13"/>
  <c r="M172" i="13"/>
  <c r="O172" i="13"/>
  <c r="Q172" i="13"/>
  <c r="V172" i="13"/>
  <c r="K175" i="13"/>
  <c r="O175" i="13"/>
  <c r="Q175" i="13"/>
  <c r="V175" i="13"/>
  <c r="G176" i="13"/>
  <c r="M176" i="13" s="1"/>
  <c r="M175" i="13" s="1"/>
  <c r="I176" i="13"/>
  <c r="I175" i="13" s="1"/>
  <c r="K176" i="13"/>
  <c r="O176" i="13"/>
  <c r="Q176" i="13"/>
  <c r="V176" i="13"/>
  <c r="G179" i="13"/>
  <c r="G178" i="13" s="1"/>
  <c r="I179" i="13"/>
  <c r="I178" i="13" s="1"/>
  <c r="K179" i="13"/>
  <c r="K178" i="13" s="1"/>
  <c r="M179" i="13"/>
  <c r="O179" i="13"/>
  <c r="O178" i="13" s="1"/>
  <c r="Q179" i="13"/>
  <c r="Q178" i="13" s="1"/>
  <c r="V179" i="13"/>
  <c r="V178" i="13" s="1"/>
  <c r="G184" i="13"/>
  <c r="M184" i="13" s="1"/>
  <c r="I184" i="13"/>
  <c r="K184" i="13"/>
  <c r="O184" i="13"/>
  <c r="Q184" i="13"/>
  <c r="V184" i="13"/>
  <c r="G187" i="13"/>
  <c r="G186" i="13" s="1"/>
  <c r="I187" i="13"/>
  <c r="I186" i="13" s="1"/>
  <c r="K187" i="13"/>
  <c r="K186" i="13" s="1"/>
  <c r="M187" i="13"/>
  <c r="M186" i="13" s="1"/>
  <c r="O187" i="13"/>
  <c r="O186" i="13" s="1"/>
  <c r="Q187" i="13"/>
  <c r="Q186" i="13" s="1"/>
  <c r="V187" i="13"/>
  <c r="V186" i="13" s="1"/>
  <c r="G190" i="13"/>
  <c r="I190" i="13"/>
  <c r="K190" i="13"/>
  <c r="M190" i="13"/>
  <c r="O190" i="13"/>
  <c r="Q190" i="13"/>
  <c r="V190" i="13"/>
  <c r="G192" i="13"/>
  <c r="I192" i="13"/>
  <c r="K192" i="13"/>
  <c r="M192" i="13"/>
  <c r="O192" i="13"/>
  <c r="Q192" i="13"/>
  <c r="V192" i="13"/>
  <c r="AE196" i="13"/>
  <c r="G53" i="12"/>
  <c r="BA43" i="12"/>
  <c r="BA42" i="12"/>
  <c r="BA40" i="12"/>
  <c r="BA38" i="12"/>
  <c r="BA37" i="12"/>
  <c r="BA35" i="12"/>
  <c r="BA33" i="12"/>
  <c r="BA31" i="12"/>
  <c r="BA30" i="12"/>
  <c r="BA28" i="12"/>
  <c r="BA26" i="12"/>
  <c r="BA23" i="12"/>
  <c r="BA22" i="12"/>
  <c r="BA21" i="12"/>
  <c r="BA18" i="12"/>
  <c r="BA15" i="12"/>
  <c r="BA14" i="12"/>
  <c r="BA13" i="12"/>
  <c r="BA10" i="12"/>
  <c r="G8" i="12"/>
  <c r="I8" i="12"/>
  <c r="K8" i="12"/>
  <c r="G9" i="12"/>
  <c r="I9" i="12"/>
  <c r="K9" i="12"/>
  <c r="M9" i="12"/>
  <c r="M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7" i="12"/>
  <c r="AF53" i="12" s="1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5" i="12"/>
  <c r="G24" i="12" s="1"/>
  <c r="I25" i="12"/>
  <c r="I24" i="12" s="1"/>
  <c r="K25" i="12"/>
  <c r="K24" i="12" s="1"/>
  <c r="M25" i="12"/>
  <c r="O25" i="12"/>
  <c r="O24" i="12" s="1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2" i="12"/>
  <c r="I32" i="12"/>
  <c r="K32" i="12"/>
  <c r="M32" i="12"/>
  <c r="O32" i="12"/>
  <c r="Q32" i="12"/>
  <c r="Q24" i="12" s="1"/>
  <c r="V32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V24" i="12" s="1"/>
  <c r="G41" i="12"/>
  <c r="I41" i="12"/>
  <c r="K41" i="12"/>
  <c r="M41" i="12"/>
  <c r="O41" i="12"/>
  <c r="Q41" i="12"/>
  <c r="V41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AE53" i="12"/>
  <c r="I20" i="1"/>
  <c r="I19" i="1"/>
  <c r="I18" i="1"/>
  <c r="I17" i="1"/>
  <c r="I16" i="1"/>
  <c r="I70" i="1"/>
  <c r="J59" i="1" s="1"/>
  <c r="J69" i="1"/>
  <c r="J68" i="1"/>
  <c r="J67" i="1"/>
  <c r="J66" i="1"/>
  <c r="J65" i="1"/>
  <c r="J64" i="1"/>
  <c r="J63" i="1"/>
  <c r="J62" i="1"/>
  <c r="F45" i="1"/>
  <c r="G23" i="1" s="1"/>
  <c r="G45" i="1"/>
  <c r="G25" i="1" s="1"/>
  <c r="H45" i="1"/>
  <c r="I44" i="1"/>
  <c r="I43" i="1"/>
  <c r="I41" i="1"/>
  <c r="I40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J61" i="1" l="1"/>
  <c r="J57" i="1"/>
  <c r="J58" i="1"/>
  <c r="J60" i="1"/>
  <c r="I21" i="1"/>
  <c r="J70" i="1"/>
  <c r="A27" i="1"/>
  <c r="M178" i="13"/>
  <c r="M8" i="13"/>
  <c r="G90" i="13"/>
  <c r="G168" i="13"/>
  <c r="G175" i="13"/>
  <c r="AF196" i="13"/>
  <c r="M24" i="12"/>
  <c r="J44" i="1"/>
  <c r="J43" i="1"/>
  <c r="J41" i="1"/>
  <c r="J40" i="1"/>
  <c r="J39" i="1"/>
  <c r="J45" i="1" s="1"/>
  <c r="A28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BE33E118-ACC9-43BC-A69F-43602692BE5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4F62AE8-0791-4EC6-A9C1-519383F607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Tomáš, Ing.</author>
  </authors>
  <commentList>
    <comment ref="S6" authorId="0" shapeId="0" xr:uid="{FEA0F65A-DB4C-4D2E-A49F-D00C027260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1F7809-7DB1-49B9-B797-3C288C6971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<sst xmlns="http://schemas.openxmlformats.org/spreadsheetml/2006/main" count="1077" uniqueCount="425">
  <si>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</si>
  <si>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</si>
  <si>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</si>
  <si>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</si>
  <si>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</si>
  <si>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</si>
  <si>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</si>
  <si>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</si>
  <si>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</si>
  <si>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</si>
  <si>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</si>
  <si>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</si>
  <si>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</si>
  <si>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</si>
  <si>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</si>
  <si>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</si>
  <si>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</si>
  <si>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</si>
  <si>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</si>
  <si>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</si>
  <si>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</si>
  <si>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</si>
  <si>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</si>
  <si>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</si>
  <si>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</si>
  <si>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</si>
  <si>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</si>
  <si>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</si>
  <si>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</si>
  <si>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</si>
  <si>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</si>
  <si>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</si>
  <si>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</si>
  <si>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</si>
  <si>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</si>
  <si>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</si>
  <si>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</si>
  <si>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</si>
  <si>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</si>
  <si>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</si>
  <si>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</si>
  <si>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</si>
  <si>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</si>
  <si>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969</t>
  </si>
  <si>
    <t>Ulice Josefská - Oprava povrchu</t>
  </si>
  <si>
    <t>Statutární město Brno</t>
  </si>
  <si>
    <t>Dominikánské náměstí 196/1</t>
  </si>
  <si>
    <t>Brno-město</t>
  </si>
  <si>
    <t>60200</t>
  </si>
  <si>
    <t>44992785</t>
  </si>
  <si>
    <t>CZ44992785</t>
  </si>
  <si>
    <t>Brněnské komunikace a.s.</t>
  </si>
  <si>
    <t>Renneská třída 787/1a</t>
  </si>
  <si>
    <t xml:space="preserve">Brno-Štýřice </t>
  </si>
  <si>
    <t>63900</t>
  </si>
  <si>
    <t>60733098</t>
  </si>
  <si>
    <t>CZ60733098</t>
  </si>
  <si>
    <t>Stavba</t>
  </si>
  <si>
    <t>Ostatní a vedlejší náklady</t>
  </si>
  <si>
    <t>00.01</t>
  </si>
  <si>
    <t>Vedlejší a ostatní náklady</t>
  </si>
  <si>
    <t>Stavební objekt</t>
  </si>
  <si>
    <t>SO 101</t>
  </si>
  <si>
    <t>Komunikace</t>
  </si>
  <si>
    <t>101.02</t>
  </si>
  <si>
    <t>Celkem za stavbu</t>
  </si>
  <si>
    <t>CZK</t>
  </si>
  <si>
    <t>#POPS</t>
  </si>
  <si>
    <t>Popis stavby: 969 - Ulice Josefská - Oprava povrchu</t>
  </si>
  <si>
    <t>#POPO</t>
  </si>
  <si>
    <t>Popis objektu: 00 - Vedlejší a ostatní náklady</t>
  </si>
  <si>
    <t>#POPR</t>
  </si>
  <si>
    <t>Popis rozpočtu: 00.01 - Vedlejší a ostatní náklady</t>
  </si>
  <si>
    <t>Popis objektu: SO 101 - Komunikace</t>
  </si>
  <si>
    <t>Popis rozpočtu: 101.02 - Komunikace</t>
  </si>
  <si>
    <t>Rekapitulace dílů</t>
  </si>
  <si>
    <t>Typ dílu</t>
  </si>
  <si>
    <t>1</t>
  </si>
  <si>
    <t>Zemní práce</t>
  </si>
  <si>
    <t>5</t>
  </si>
  <si>
    <t>59</t>
  </si>
  <si>
    <t>Dlažby a předlažby komunikací</t>
  </si>
  <si>
    <t>62</t>
  </si>
  <si>
    <t>Úpravy povrchů vnější</t>
  </si>
  <si>
    <t>8</t>
  </si>
  <si>
    <t>Trubní vedení</t>
  </si>
  <si>
    <t>91</t>
  </si>
  <si>
    <t>Doplňující práce na komunikaci</t>
  </si>
  <si>
    <t>961</t>
  </si>
  <si>
    <t>Bourání - beton</t>
  </si>
  <si>
    <t>97</t>
  </si>
  <si>
    <t>Přesuny suti a vybouraných hmot</t>
  </si>
  <si>
    <t>99</t>
  </si>
  <si>
    <t>Staveništní přesun hmot</t>
  </si>
  <si>
    <t>713</t>
  </si>
  <si>
    <t>Izolace tepelné</t>
  </si>
  <si>
    <t>D96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</si>
  <si>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</si>
  <si>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</si>
  <si>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</si>
  <si>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</si>
  <si>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</si>
  <si>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</si>
  <si>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</si>
  <si>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</si>
  <si>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</si>
  <si>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</si>
  <si>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</si>
  <si>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</si>
  <si>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</si>
  <si>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</si>
  <si>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</si>
  <si>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</si>
  <si>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</si>
  <si>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</si>
  <si>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</si>
  <si>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</si>
  <si>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</si>
  <si>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</si>
  <si>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</si>
  <si>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</si>
  <si>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</si>
  <si>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</si>
  <si>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</si>
  <si>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</si>
  <si>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</si>
  <si>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</si>
  <si>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</si>
  <si>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</si>
  <si>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</si>
  <si>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</si>
  <si>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004111010R</t>
  </si>
  <si>
    <t xml:space="preserve">Průzkumné práce </t>
  </si>
  <si>
    <t>Soubor</t>
  </si>
  <si>
    <t>RTS 25/ II</t>
  </si>
  <si>
    <t>Indiv</t>
  </si>
  <si>
    <t>VRN</t>
  </si>
  <si>
    <t>Běžná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</si>
  <si>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</si>
  <si>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</si>
  <si>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POP</t>
  </si>
  <si>
    <t>00511 R</t>
  </si>
  <si>
    <t xml:space="preserve">Geodetické práce </t>
  </si>
  <si>
    <t>Vyhotovení protokolu o vytyčení stavby se seznamem souřadnic vytyčených bodů a jejich polohopisnými (S-JTSK) a výškopisnými (Bpv) hodnotami.</t>
  </si>
  <si>
    <t>Vyhotovení geodetické části dokumentace skutečného provedení stavby dle MP SÚ3200-01 (BKOM) – s dokladem o předání na OMI MMB a na BKOM.</t>
  </si>
  <si>
    <t>GAD - geodetická aktualizační dokumentace pro DTM JMK.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</si>
  <si>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</si>
  <si>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</si>
  <si>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</si>
  <si>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</si>
  <si>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</si>
  <si>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Vybudování: Náklady spojené se zřízením přípojek energií k objektům zařízení staveniště, vybudování případných měřících odběrných míst a zřízení, případná příprava území pro objekty zařízení staveniště, vlastní vybudování objektů zařízení staveniště a případné zřízení staveništní lávky pro zajištění přístupů a provozu během výstavby (délka lávky v závislosti na přemostění jednotlivých výkopů a výkopových rýh).</t>
  </si>
  <si>
    <t>Provoz: Náklady na vybavení objektů zařízení staveniště, ostraha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</si>
  <si>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Odstranění: Odstranění objektů zařízení staveniště včetně přípojek energií a jejich odvoz. Položka zahrnuje i náklady na úpravu povrchů po odstranění zařízení staveniště a úklid ploch, na kterých bylo zařízení staveniště provozováno a případné odstranění staveništní lávky.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</si>
  <si>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</si>
  <si>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</si>
  <si>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</si>
  <si>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</si>
  <si>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</si>
  <si>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t>
  </si>
  <si>
    <t>005211030R</t>
  </si>
  <si>
    <t xml:space="preserve">Dočasná dopravní opatření </t>
  </si>
  <si>
    <t>Položka zahrnuje např. i procesy vyřizování vč. dočasného přemístění autobusové zastávky. Dále vyřízení žádosti o povolení zvláštního užívaní silnice, povolení uzavírky a objížďky silnice nebo žádosti o stanovení (místní / přechodné úpravy provozu na PK) dopravního značení.</t>
  </si>
  <si>
    <t>00523  R</t>
  </si>
  <si>
    <t>Zkoušky a revize</t>
  </si>
  <si>
    <t>Náklady zhotovitele, související s prováděním zkoušek a revizí, jako např. elektrorevize, měření osvětlení, meření hluku, posouzení stavu stávajících uličních vpustí, kamerová zkouška napojení a průtočnosti nových dešťových vpustí, vyčištění tlakosacím vozem a zkoušky nad rámec KZP.</t>
  </si>
  <si>
    <t>005261010R</t>
  </si>
  <si>
    <t>Pojištění dodavatele a pojištění díla</t>
  </si>
  <si>
    <t>Náklady spojené s povinným pojištěním dodavatele nebo stavebního díla či jeho části, pokud jej zadavatel požaduje v obchodních podmínkách.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</si>
  <si>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</si>
  <si>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</si>
  <si>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</si>
  <si>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Konkrétní velikost a grafický design informační tabule pro označení stavby dle požadavku společnosti Brněnské komunikace a.s. Grafický manuál tabule k dispozici na webových stránkách BKOM (žádné vlastní změny nejsou přípustné).</t>
  </si>
  <si>
    <t>004111020HT</t>
  </si>
  <si>
    <t>Realizační dokumentace stavby</t>
  </si>
  <si>
    <t>Vlastní</t>
  </si>
  <si>
    <t>Náklady spojené s vypracováním projektové dokumentace v obsahu a rozsahu projektové dokumentace pro realizaci stavby (RDS), u vybraných stavebních objektů stavby nebo jen některých příloh vybraných stavebních objektů, pokud je RDS součástí požadavků zhotovitele.</t>
  </si>
  <si>
    <t>005241011HT</t>
  </si>
  <si>
    <t>Dokumentace skutečného provedení</t>
  </si>
  <si>
    <t>Dokumentace skutečného provedení stavby bude zpracována v digitální podobě, např. projektantem stavby, a předána objednateli.</t>
  </si>
  <si>
    <t>005241012HT</t>
  </si>
  <si>
    <t>Autorský dozor projektanta</t>
  </si>
  <si>
    <t>Náklady na zajištění autorského dozoru.</t>
  </si>
  <si>
    <t>00526c</t>
  </si>
  <si>
    <t>Finanční náklady - stavebně-geotechnický dohled</t>
  </si>
  <si>
    <t>Náklady zhotovitele, které vznikají v souvislosti se zajištěním stavebně-geotechnického dohledu.</t>
  </si>
  <si>
    <t>00526d</t>
  </si>
  <si>
    <t>Finanční náklady - pasportizace</t>
  </si>
  <si>
    <t>soubor</t>
  </si>
  <si>
    <t>Náklady zhotovitele, které vznikají v souvislosti se zajištěním pasportizace přilehlých objektů.</t>
  </si>
  <si>
    <t>00526e</t>
  </si>
  <si>
    <t>Finanční náklady - vícetisky PD</t>
  </si>
  <si>
    <t>Náklady zhotovitele, které vznikají v souvislosti s vyhotovením vícetisků (1 paré) PD.</t>
  </si>
  <si>
    <t>SUM</t>
  </si>
  <si>
    <t>Geodetické zaměření rohů stavby, stabilizace bodů a sestavení laviček.</t>
  </si>
  <si>
    <t>Náklady na provedení skutečného zaměření stavby v rozsahu nezbytném pro zápis změny do katastru nemovitostí včetně vyhotovení geometrického plánu a předání údajů do DTM kraje formou GAD DTM.</t>
  </si>
  <si>
    <t>Veškeré náklady spojené s vybudováním, provozem a odstraněním zařízení staveniště.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</si>
  <si>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</si>
  <si>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Náklady na vyhotovení dokumentace skutečného provedení stavby a její předání objednateli v požadované formě a požadovaném počtu.</t>
  </si>
  <si>
    <t>END</t>
  </si>
  <si>
    <t>Položkový soupis prací a dodávek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</si>
  <si>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</si>
  <si>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</si>
  <si>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</si>
  <si>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</si>
  <si>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</si>
  <si>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</si>
  <si>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</si>
  <si>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</si>
  <si>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zámková nebo skladebná dl. - chodník : 668,70</t>
  </si>
  <si>
    <t>VV</t>
  </si>
  <si>
    <t>zámková nebo skladebná dl. - vozovka : 451,40</t>
  </si>
  <si>
    <t>113203111R00</t>
  </si>
  <si>
    <t>Vytrhání obrub z dlažebních kostek</t>
  </si>
  <si>
    <t>m</t>
  </si>
  <si>
    <t>s vybouráním lože, s přemístěním hmot na skládku na vzdálenost do 3 m nebo naložením na dopravní prostředek</t>
  </si>
  <si>
    <t>Vybourání stávajících obrub z drobných kostek.</t>
  </si>
  <si>
    <t>drobná kostka - 2řádek : (14,4+7,5)*2</t>
  </si>
  <si>
    <t>odvodňovací proužek - drobná kostka - 4řádek : (130,5+130,5)*4</t>
  </si>
  <si>
    <t>199000002R00</t>
  </si>
  <si>
    <t>Poplatky za skládku horniny 1- 4, skupina 17 05 04 z Katalogu odpadů</t>
  </si>
  <si>
    <t>m3</t>
  </si>
  <si>
    <t>800-1</t>
  </si>
  <si>
    <t>Odkaz na mn. položky pořadí 4 : 59,95400</t>
  </si>
  <si>
    <t>123734OT0</t>
  </si>
  <si>
    <t>ODKOP PRO SPOD STAVBU SILNIC A ŽELEZNIC TŘ. I, ODVOZ DO 5KM</t>
  </si>
  <si>
    <t>M3</t>
  </si>
  <si>
    <t>Agregovaná položka</t>
  </si>
  <si>
    <t>POL2_</t>
  </si>
  <si>
    <t>Položka zahrnuje:</t>
  </si>
  <si>
    <t>- vodorovnou a svislou dopravu,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</si>
  <si>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</si>
  <si>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</si>
  <si>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</si>
  <si>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</si>
  <si>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</si>
  <si>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</si>
  <si>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</si>
  <si>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</si>
  <si>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</si>
  <si>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</si>
  <si>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</si>
  <si>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ruční vykopávky, odstranění kořenů a napadávek</t>
  </si>
  <si>
    <t>- pažení, vzepření a rozepření vč. přepažování (vyjma pažení záporového 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</si>
  <si>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</si>
  <si>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</si>
  <si>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</si>
  <si>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</si>
  <si>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</si>
  <si>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</si>
  <si>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</si>
  <si>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drť pod stáv. dlažbou, tl. 5 cm : 59,954</t>
  </si>
  <si>
    <t>564801111R00</t>
  </si>
  <si>
    <t>Podklad ze štěrkodrti s rozprostřením a zhutněním frakce 0-22 mm, tloušťka po zhutnění 30 mm</t>
  </si>
  <si>
    <t>Případné doplnění vrstvy ze ŠD.</t>
  </si>
  <si>
    <t>vozovka, chodník : 62,30</t>
  </si>
  <si>
    <t>596215068T00</t>
  </si>
  <si>
    <t>Příplatek za namáčení dlažby do pačoku, do MC</t>
  </si>
  <si>
    <t>Nanesení na podkladní vrstvu a namáčení dlažebních prvků.</t>
  </si>
  <si>
    <t>Odkaz na mn. položky pořadí 17 : 54,70000*2</t>
  </si>
  <si>
    <t>583424802R</t>
  </si>
  <si>
    <t>Kamenivo přírodní drcené; frakce 4,0 až 8,0 mm</t>
  </si>
  <si>
    <t>t</t>
  </si>
  <si>
    <t>SPCM</t>
  </si>
  <si>
    <t>Specifikace</t>
  </si>
  <si>
    <t>POL3_</t>
  </si>
  <si>
    <t>Pevnost kameniva nejméně 25 MPa!</t>
  </si>
  <si>
    <t>spotřeba 12 kg/m2/cm (rezerva 10 %)</t>
  </si>
  <si>
    <t>Lože: žul. deska 30x20/30/40: tl. 4-5 cm</t>
  </si>
  <si>
    <t>žul. desky 30x20/30/40x8 (12 kg/m2/cm) - ztratné 10% : ((54,70)*4*12/1000)*1,10</t>
  </si>
  <si>
    <t>585500630T1</t>
  </si>
  <si>
    <t>Drenážní malta   typu Sopro TRB 421</t>
  </si>
  <si>
    <t>kg</t>
  </si>
  <si>
    <t>spotřeba 4 kg/m2/cm (rezerva 5 %)</t>
  </si>
  <si>
    <t>žul. deska 30x20/30/40x8: tl. 4-5 cm</t>
  </si>
  <si>
    <t/>
  </si>
  <si>
    <t>Je-li v názvu položky v kontrolním rozpočtu nebo v soupisu prací uvedena obchodní značka jakéhokoliv materiálu, výrobku nebo technologie, má tento název pouze informativní charakter.</t>
  </si>
  <si>
    <t>Pro ocenění a následně pro realizaci je možné použít i jiný materiál, výrobek nebo technologii, se srovnatelnými nebo lepšími užitnými vlastnostmi, které odpovídají požadavkům dokumentace.</t>
  </si>
  <si>
    <t>žul. desky 30x20/30/40x8 - ztratné 5% : (54,70)*4*4*1,05</t>
  </si>
  <si>
    <t>585500630T2</t>
  </si>
  <si>
    <t>Adhézní pačok   typu Sopro HSF 748</t>
  </si>
  <si>
    <t>spotřeba 2 kg/m2 (rezerva 10 %)</t>
  </si>
  <si>
    <t>žul. desky 30x20/30/40x8 - ztratné 10% : (54,70)*2*2*1,10</t>
  </si>
  <si>
    <t>585500630T3</t>
  </si>
  <si>
    <t>Vysokopevnostní spárovací hmota   typu Sopro PFM HF 575</t>
  </si>
  <si>
    <t>spárování do 100% tl. dlažby; spotřeba dle typu dlažby (rezerva 5 %)</t>
  </si>
  <si>
    <t>žul. deska 30x20/30/40x8: 1,27 kg/m2/cm/cm</t>
  </si>
  <si>
    <t>žul. desky 30x20/30/40x8 - ztratné 5% : (1,27*8*(54,70))*1,05</t>
  </si>
  <si>
    <t>585500630T4</t>
  </si>
  <si>
    <t>Trvale pružný spárovací tmel - dilatace   typu Sopro PUD 682</t>
  </si>
  <si>
    <t>spotřeba 0,84 kg/6 m (spára 10x10 mm) (rezerva 5 %)</t>
  </si>
  <si>
    <t>vč. penetrace (typu Sopro PPU 683)</t>
  </si>
  <si>
    <t>dl. spáry 7,0 m, rozměr 15x20 mm : (3*(7,0/6))*1,05</t>
  </si>
  <si>
    <t>585500630T8</t>
  </si>
  <si>
    <t>Vyhlazovací prostředek pro vyhlazení spár   typu Sopro GM 026</t>
  </si>
  <si>
    <t xml:space="preserve">l     </t>
  </si>
  <si>
    <t>spotřeba 20 ml/m/(spára cca š. 10 mm) (rezerva 10 %)</t>
  </si>
  <si>
    <t>spára délky 7,0 m, š. 20 mm : (7,0*2*0,02)*1,10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</si>
  <si>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</si>
  <si>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</si>
  <si>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</si>
  <si>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Kladení do drtě tl. 4 cm. Provedení dle PD.</t>
  </si>
  <si>
    <t>vozovka : 398,70</t>
  </si>
  <si>
    <t>596215049R00</t>
  </si>
  <si>
    <t>Kladení zámkové dlažby do drtě příplatek za více tvarů dlažby tloušťky 80 mm</t>
  </si>
  <si>
    <t>s provedením lože z kameniva drceného, s vyplněním spár, s dvojitým hutněním a se smetením přebytečného materiálu na krajnici. S dodáním hmot pro lože a výplň spár.</t>
  </si>
  <si>
    <t>635,80+54,70</t>
  </si>
  <si>
    <t>596415040R00</t>
  </si>
  <si>
    <t>Kladení dlažby z kamenných desek do drtě tloušťka dlažby 80 mm, tloušťka lože 40 mm</t>
  </si>
  <si>
    <t>s provedením lože z kameniva drceného, s vyplněním spár, s dvojitým hutněním vibrováním, a se smetením přebytečného materiálu na krajnici. S dodáním hmot pro lože a výplň spár.</t>
  </si>
  <si>
    <t>chodník, vozovka - žul. desky 30x20/30/40x8 : 635,80</t>
  </si>
  <si>
    <t>596491113R00</t>
  </si>
  <si>
    <t>Řezání kamenné dlažby tloušťky 80 mm</t>
  </si>
  <si>
    <t>Řezání kamenné desky.</t>
  </si>
  <si>
    <t>Odkaz na mn. položky pořadí 15 : 635,80000*0,03</t>
  </si>
  <si>
    <t>Odkaz na mn. položky pořadí 17 : 54,70000*0,03</t>
  </si>
  <si>
    <t>Začátek provozního součtu</t>
  </si>
  <si>
    <t xml:space="preserve">  odhad 3 % z cel. plochy : </t>
  </si>
  <si>
    <t>Konec provozního součtu</t>
  </si>
  <si>
    <t>591141111T01</t>
  </si>
  <si>
    <t>Kladení kamenné dlažby, lože z drenážní malty tl. 4 cm</t>
  </si>
  <si>
    <t>S provedením lože z drenážní malty.</t>
  </si>
  <si>
    <t>V položce nejsou zakalkulovány náklady na:</t>
  </si>
  <si>
    <t>- dodání kamenné dlažby</t>
  </si>
  <si>
    <t>- dodání hmot pro lože a materiálu na výplň spár</t>
  </si>
  <si>
    <t>- řezání kamenné dlažby</t>
  </si>
  <si>
    <t>žul. desky 30x20/30/40x8 : 54,70</t>
  </si>
  <si>
    <t>596141111HT00</t>
  </si>
  <si>
    <t>Kladení dlažby z kamenné mozaiky jednobarevné, lože ze zavlhlého betonu tl. 60 mm</t>
  </si>
  <si>
    <t>Kladení do zavlhlého betonu tl. 6 cm. Provedení dle PD.</t>
  </si>
  <si>
    <t>mozaika 6x6x6 : 95,20</t>
  </si>
  <si>
    <t>58380056R</t>
  </si>
  <si>
    <t>Dlažba kamenná typ: mozaika; žulová; štípaná; rozměr: 40 až 60 mm</t>
  </si>
  <si>
    <t>Dle Standard povrchů MPR Brno: B.2.3 a) Mozaika 60/60/60 boky řezané, horní a spodní strana štípaná.</t>
  </si>
  <si>
    <t>podél fasády - ztratné 1% : (95,20)*1,01</t>
  </si>
  <si>
    <t>58380129R</t>
  </si>
  <si>
    <t>Dlažba kamenná typ: kostka; žulová; štípaná; rozměr: 100 až 120 mm</t>
  </si>
  <si>
    <t>Dle Standard povrchů MPR Brno: B.2.3 b) Drobná kostka 80-120/80-120 štípaná.</t>
  </si>
  <si>
    <t>vozovka - ztratné 1% : ((398,70)/4)*1,01</t>
  </si>
  <si>
    <t>58381346T</t>
  </si>
  <si>
    <t>Deska dlažební žulová tryskaná tl. 80 mm</t>
  </si>
  <si>
    <t>Žulová kostka dlažební velká s řezaným a tryskaným povrchem; roz. 30x20/30/40 cm, tl. 8 cm. Strany řezané, horní strana tryskaná.</t>
  </si>
  <si>
    <t>Dle Standard povrchů MPR Brno: B.2.2 a) Dlažební desky kamenné - tl. 8 cm.</t>
  </si>
  <si>
    <t>chodník - ztratné 3% : 635,80*1,03</t>
  </si>
  <si>
    <t>vozovka - ztratné 3% : 54,70*1,03</t>
  </si>
  <si>
    <t>622490000R0P</t>
  </si>
  <si>
    <t>Ev. oprava vnější omítky nebo zapravení zídky</t>
  </si>
  <si>
    <t>Zapravení přilehlých omítek, zídek - 30 %. Provedení dle PD.</t>
  </si>
  <si>
    <t>délka*výška*30 % (odhad) : 263,0*0,5*0,3</t>
  </si>
  <si>
    <t>62845    OA0-HT</t>
  </si>
  <si>
    <t>Spárování dlažby, spárovací maltou</t>
  </si>
  <si>
    <t>Položka vč. prací a specifikací zahrnutých pro pol. č. 62845OA0 kromě nákladů na dodání vysokopevnostní spárovací hmoty.</t>
  </si>
  <si>
    <t>Provedení dle PD.</t>
  </si>
  <si>
    <t>Odkaz na mn. položky pořadí 17 : 54,70000</t>
  </si>
  <si>
    <t>89921OT0</t>
  </si>
  <si>
    <t>VÝŠKOVÁ ÚPRAVA POKLOPŮ</t>
  </si>
  <si>
    <t>KUS</t>
  </si>
  <si>
    <t>- všechny nutné práce a materiály pro zvýšení nebo snížení zařízení (včetně nutné úpravy stávajícího povrchu vozovky nebo chodníku)</t>
  </si>
  <si>
    <t>poklop - kanalizace : 1</t>
  </si>
  <si>
    <t>89922OT0</t>
  </si>
  <si>
    <t>VÝŠKOVÁ ÚPRAVA MŘÍŽÍ</t>
  </si>
  <si>
    <t>89923OT0</t>
  </si>
  <si>
    <t>VÝŠKOVÁ ÚPRAVA KRYCÍCH HRNCŮ</t>
  </si>
  <si>
    <t>šoupě a hydrant : 9</t>
  </si>
  <si>
    <t>911317115T00</t>
  </si>
  <si>
    <t>Řezání dilatační spáry hl. 0-150 mm po 6-8 m</t>
  </si>
  <si>
    <t>3,5 m, 2x : 3,5*2</t>
  </si>
  <si>
    <t>917161111HT00</t>
  </si>
  <si>
    <t>Osazení lež. obrub.kamen. s opěrou, lože z betonu prostého</t>
  </si>
  <si>
    <t>Použití třídy betonu dle PD a ČSN 73 6131, tab. 12.</t>
  </si>
  <si>
    <t>(246,4)*0,9901</t>
  </si>
  <si>
    <t xml:space="preserve">  odečtení ztratného (1 %) : 100/101</t>
  </si>
  <si>
    <t>919722211T00</t>
  </si>
  <si>
    <t>Zalití dilatační spáry trvale pružným spárovacím tmelem</t>
  </si>
  <si>
    <t>Odkaz na mn. položky pořadí 27 : 7,00000</t>
  </si>
  <si>
    <t>58380373R</t>
  </si>
  <si>
    <t>obrubník kamenný přímý; materiálová skupina I/2 (žula); š = 150 mm; h = 250 mm; l = 500 až 1 500 mm</t>
  </si>
  <si>
    <t>žulový obr. - ztratné 1% : 244*1,01</t>
  </si>
  <si>
    <t>113153150R00</t>
  </si>
  <si>
    <t>Odstranění podkladu, krytu frézováním povrch betonový, plochy do 500 m2 na jednom objektu nebo při provádění pruhu šířky do  750 mm, tloušťky 150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</si>
  <si>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</si>
  <si>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pro osazení obrub : 122,00</t>
  </si>
  <si>
    <t>979990021R00</t>
  </si>
  <si>
    <t>Poplatek za skládku suti - směs betonu a cihel vč. odvozu na skládku a uložení</t>
  </si>
  <si>
    <t>Uložení a poplatek na nejbližší řízené skládce.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</si>
  <si>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</si>
  <si>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</si>
  <si>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</si>
  <si>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Odkaz na mn. položky pořadí 2 : 1087,80000</t>
  </si>
  <si>
    <t>979054441R00</t>
  </si>
  <si>
    <t xml:space="preserve">Očištění vybouraných obrubníků, dlaždic dlaždic, desek nebo tvarovek s původním vyplněním spár kamenivem těženým </t>
  </si>
  <si>
    <t>Odkaz na mn. položky pořadí 1 : 1120,10000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</si>
  <si>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</si>
  <si>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</si>
  <si>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</si>
  <si>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</si>
  <si>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</si>
  <si>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713131130R00</t>
  </si>
  <si>
    <t>Montáž tepelné izolace stěn vložením do nosné rámové konstrukce</t>
  </si>
  <si>
    <t>800-713</t>
  </si>
  <si>
    <t>Odkaz na mn. položky pořadí 37 : 578,60528*0,109091</t>
  </si>
  <si>
    <t xml:space="preserve">  šířka 12 cm*odečtení ztratného (10 %) : 0,12*0,90909090</t>
  </si>
  <si>
    <t>28375329R</t>
  </si>
  <si>
    <t>páska dilatační extrudovaný PE; š = 120 mm; tl. 5 mm; l = 50 000 mm</t>
  </si>
  <si>
    <t>10 % rezerva : 263,0*2*1,10</t>
  </si>
  <si>
    <t>979082213R00</t>
  </si>
  <si>
    <t>Vodorovná doprava suti po suchu bez naložení, ale se složením a hrubým urovnáním na vzdálenost do 1 km</t>
  </si>
  <si>
    <t>Vodorovná doprava suti a vybouraných hmot s vyložením.</t>
  </si>
  <si>
    <t>377,120</t>
  </si>
  <si>
    <t>979082219R00</t>
  </si>
  <si>
    <t>Vodorovná doprava suti po suchu příplatek k ceně za každý další i započatý 1 km přes 1 km</t>
  </si>
  <si>
    <t>celkem 6 km : 5*377,120</t>
  </si>
  <si>
    <t>979990101T00</t>
  </si>
  <si>
    <t>Poplatek za skládku suti</t>
  </si>
  <si>
    <t>Uložení na skládce vytěženého materiálu BKOM a.s. předepsaným způsobem nebo uložení a poplatek na nejbližší řízené skládce.</t>
  </si>
  <si>
    <t>Odkaz na mn. položky pořadí 38 : 377,12000</t>
  </si>
  <si>
    <t>JKSO:</t>
  </si>
  <si>
    <t>822.27</t>
  </si>
  <si>
    <t>komunikace místní III. třídy</t>
  </si>
  <si>
    <t>JKSO</t>
  </si>
  <si>
    <t xml:space="preserve"> m2</t>
  </si>
  <si>
    <t>kryt (materiál konstrukce krytu) dlážděný</t>
  </si>
  <si>
    <t>JKSOChar</t>
  </si>
  <si>
    <t>rekonstrukce a modernizace objektu s opravou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</si>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</sst>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5" fontId="21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201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FiPXfrEcxHuP7Lyz7KkaSvPOcxvbQlvISVkxtesAV5DUc2Lip97uFDZ9V2F2BHBifzX+Uo4vh9KzsoHoSctWKg==" saltValue="Mo/3t9+9+tP4XKih3pIbt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B18" sqref="A18:XFD1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5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5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5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5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5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7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SUMIF(F57:F69,A16,I57:I69)+SUMIF(F57:F69,"PSU",I57:I69)</f>
        <v>0</v>
      </c>
      <c r="J16" s="81"/>
    </row>
    <row r="17" spans="1:10" ht="23.25" customHeight="1" x14ac:dyDescent="0.25">
      <c r="A17" s="197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SUMIF(F57:F69,A17,I57:I69)</f>
        <v>0</v>
      </c>
      <c r="J17" s="81"/>
    </row>
    <row r="18" spans="1:10" ht="23.25" hidden="1" customHeight="1" x14ac:dyDescent="0.25">
      <c r="A18" s="197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SUMIF(F57:F69,A18,I57:I69)</f>
        <v>0</v>
      </c>
      <c r="J18" s="81"/>
    </row>
    <row r="19" spans="1:10" ht="23.25" customHeight="1" x14ac:dyDescent="0.25">
      <c r="A19" s="197" t="s">
        <v>98</v>
      </c>
      <c r="B19" s="37" t="s">
        <v>27</v>
      </c>
      <c r="C19" s="58"/>
      <c r="D19" s="59"/>
      <c r="E19" s="79"/>
      <c r="F19" s="80"/>
      <c r="G19" s="79"/>
      <c r="H19" s="80"/>
      <c r="I19" s="79">
        <f>SUMIF(F57:F69,A19,I57:I69)</f>
        <v>0</v>
      </c>
      <c r="J19" s="81"/>
    </row>
    <row r="20" spans="1:10" ht="23.25" customHeight="1" x14ac:dyDescent="0.25">
      <c r="A20" s="197" t="s">
        <v>99</v>
      </c>
      <c r="B20" s="37" t="s">
        <v>28</v>
      </c>
      <c r="C20" s="58"/>
      <c r="D20" s="59"/>
      <c r="E20" s="79"/>
      <c r="F20" s="80"/>
      <c r="G20" s="79"/>
      <c r="H20" s="80"/>
      <c r="I20" s="79">
        <f>SUMIF(F57:F69,A20,I57:I69)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66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57</v>
      </c>
      <c r="C39" s="146"/>
      <c r="D39" s="146"/>
      <c r="E39" s="146"/>
      <c r="F39" s="147">
        <f>'00 00.01 Naklady'!AE53+'SO 101 101.02 Pol'!AE196</f>
        <v>0</v>
      </c>
      <c r="G39" s="148">
        <f>'00 00.01 Naklady'!AF53+'SO 101 101.02 Pol'!AF196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2"/>
      <c r="C40" s="153" t="s">
        <v>58</v>
      </c>
      <c r="D40" s="153"/>
      <c r="E40" s="153"/>
      <c r="F40" s="154">
        <f>'00 00.01 Naklady'!AE53</f>
        <v>0</v>
      </c>
      <c r="G40" s="155">
        <f>'00 00.01 Naklady'!AF53</f>
        <v>0</v>
      </c>
      <c r="H40" s="155"/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customHeight="1" x14ac:dyDescent="0.25">
      <c r="A41" s="134">
        <v>3</v>
      </c>
      <c r="B41" s="158" t="s">
        <v>59</v>
      </c>
      <c r="C41" s="146" t="s">
        <v>60</v>
      </c>
      <c r="D41" s="146"/>
      <c r="E41" s="146"/>
      <c r="F41" s="159">
        <f>'00 00.01 Naklady'!AE53</f>
        <v>0</v>
      </c>
      <c r="G41" s="149">
        <f>'00 00.01 Naklady'!AF53</f>
        <v>0</v>
      </c>
      <c r="H41" s="149"/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customHeight="1" x14ac:dyDescent="0.25">
      <c r="A42" s="134">
        <v>2</v>
      </c>
      <c r="B42" s="152"/>
      <c r="C42" s="153" t="s">
        <v>61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5">
      <c r="A43" s="134">
        <v>2</v>
      </c>
      <c r="B43" s="152" t="s">
        <v>62</v>
      </c>
      <c r="C43" s="153" t="s">
        <v>63</v>
      </c>
      <c r="D43" s="153"/>
      <c r="E43" s="153"/>
      <c r="F43" s="154">
        <f>'SO 101 101.02 Pol'!AE196</f>
        <v>0</v>
      </c>
      <c r="G43" s="155">
        <f>'SO 101 101.02 Pol'!AF196</f>
        <v>0</v>
      </c>
      <c r="H43" s="155"/>
      <c r="I43" s="156">
        <f>F43+G43+H43</f>
        <v>0</v>
      </c>
      <c r="J43" s="157" t="str">
        <f>IF(_xlfn.SINGLE(CenaCelkemVypocet)=0,"",I43/_xlfn.SINGLE(CenaCelkemVypocet)*100)</f>
        <v/>
      </c>
    </row>
    <row r="44" spans="1:10" ht="25.5" customHeight="1" x14ac:dyDescent="0.25">
      <c r="A44" s="134">
        <v>3</v>
      </c>
      <c r="B44" s="158" t="s">
        <v>64</v>
      </c>
      <c r="C44" s="146" t="s">
        <v>63</v>
      </c>
      <c r="D44" s="146"/>
      <c r="E44" s="146"/>
      <c r="F44" s="159">
        <f>'SO 101 101.02 Pol'!AE196</f>
        <v>0</v>
      </c>
      <c r="G44" s="149">
        <f>'SO 101 101.02 Pol'!AF196</f>
        <v>0</v>
      </c>
      <c r="H44" s="149"/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5">
      <c r="A45" s="134"/>
      <c r="B45" s="160" t="s">
        <v>65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5">
      <c r="A47" t="s">
        <v>67</v>
      </c>
      <c r="B47" t="s">
        <v>68</v>
      </c>
    </row>
    <row r="48" spans="1:10" x14ac:dyDescent="0.25">
      <c r="A48" t="s">
        <v>69</v>
      </c>
      <c r="B48" t="s">
        <v>70</v>
      </c>
    </row>
    <row r="49" spans="1:10" x14ac:dyDescent="0.25">
      <c r="A49" t="s">
        <v>71</v>
      </c>
      <c r="B49" t="s">
        <v>72</v>
      </c>
    </row>
    <row r="50" spans="1:10" x14ac:dyDescent="0.25">
      <c r="A50" t="s">
        <v>69</v>
      </c>
      <c r="B50" t="s">
        <v>73</v>
      </c>
    </row>
    <row r="51" spans="1:10" x14ac:dyDescent="0.25">
      <c r="A51" t="s">
        <v>71</v>
      </c>
      <c r="B51" t="s">
        <v>74</v>
      </c>
    </row>
    <row r="54" spans="1:10" ht="15.6" x14ac:dyDescent="0.3">
      <c r="B54" s="176" t="s">
        <v>75</v>
      </c>
    </row>
    <row r="56" spans="1:10" ht="25.5" customHeight="1" x14ac:dyDescent="0.25">
      <c r="A56" s="178"/>
      <c r="B56" s="181" t="s">
        <v>17</v>
      </c>
      <c r="C56" s="181" t="s">
        <v>5</v>
      </c>
      <c r="D56" s="182"/>
      <c r="E56" s="182"/>
      <c r="F56" s="183" t="s">
        <v>76</v>
      </c>
      <c r="G56" s="183"/>
      <c r="H56" s="183"/>
      <c r="I56" s="183" t="s">
        <v>29</v>
      </c>
      <c r="J56" s="183" t="s">
        <v>0</v>
      </c>
    </row>
    <row r="57" spans="1:10" ht="36.75" customHeight="1" x14ac:dyDescent="0.25">
      <c r="A57" s="179"/>
      <c r="B57" s="184" t="s">
        <v>77</v>
      </c>
      <c r="C57" s="185" t="s">
        <v>78</v>
      </c>
      <c r="D57" s="186"/>
      <c r="E57" s="186"/>
      <c r="F57" s="193" t="s">
        <v>24</v>
      </c>
      <c r="G57" s="194"/>
      <c r="H57" s="194"/>
      <c r="I57" s="194">
        <f>'SO 101 101.02 Pol'!G8</f>
        <v>0</v>
      </c>
      <c r="J57" s="190" t="str">
        <f>IF(I70=0,"",I57/I70*100)</f>
        <v/>
      </c>
    </row>
    <row r="58" spans="1:10" ht="36.75" customHeight="1" x14ac:dyDescent="0.25">
      <c r="A58" s="179"/>
      <c r="B58" s="184" t="s">
        <v>79</v>
      </c>
      <c r="C58" s="185" t="s">
        <v>63</v>
      </c>
      <c r="D58" s="186"/>
      <c r="E58" s="186"/>
      <c r="F58" s="193" t="s">
        <v>24</v>
      </c>
      <c r="G58" s="194"/>
      <c r="H58" s="194"/>
      <c r="I58" s="194">
        <f>'SO 101 101.02 Pol'!G44</f>
        <v>0</v>
      </c>
      <c r="J58" s="190" t="str">
        <f>IF(I70=0,"",I58/I70*100)</f>
        <v/>
      </c>
    </row>
    <row r="59" spans="1:10" ht="36.75" customHeight="1" x14ac:dyDescent="0.25">
      <c r="A59" s="179"/>
      <c r="B59" s="184" t="s">
        <v>80</v>
      </c>
      <c r="C59" s="185" t="s">
        <v>81</v>
      </c>
      <c r="D59" s="186"/>
      <c r="E59" s="186"/>
      <c r="F59" s="193" t="s">
        <v>24</v>
      </c>
      <c r="G59" s="194"/>
      <c r="H59" s="194"/>
      <c r="I59" s="194">
        <f>'SO 101 101.02 Pol'!G90</f>
        <v>0</v>
      </c>
      <c r="J59" s="190" t="str">
        <f>IF(I70=0,"",I59/I70*100)</f>
        <v/>
      </c>
    </row>
    <row r="60" spans="1:10" ht="36.75" customHeight="1" x14ac:dyDescent="0.25">
      <c r="A60" s="179"/>
      <c r="B60" s="184" t="s">
        <v>82</v>
      </c>
      <c r="C60" s="185" t="s">
        <v>83</v>
      </c>
      <c r="D60" s="186"/>
      <c r="E60" s="186"/>
      <c r="F60" s="193" t="s">
        <v>24</v>
      </c>
      <c r="G60" s="194"/>
      <c r="H60" s="194"/>
      <c r="I60" s="194">
        <f>'SO 101 101.02 Pol'!G129</f>
        <v>0</v>
      </c>
      <c r="J60" s="190" t="str">
        <f>IF(I70=0,"",I60/I70*100)</f>
        <v/>
      </c>
    </row>
    <row r="61" spans="1:10" ht="36.75" customHeight="1" x14ac:dyDescent="0.25">
      <c r="A61" s="179"/>
      <c r="B61" s="184" t="s">
        <v>84</v>
      </c>
      <c r="C61" s="185" t="s">
        <v>85</v>
      </c>
      <c r="D61" s="186"/>
      <c r="E61" s="186"/>
      <c r="F61" s="193" t="s">
        <v>24</v>
      </c>
      <c r="G61" s="194"/>
      <c r="H61" s="194"/>
      <c r="I61" s="194">
        <f>'SO 101 101.02 Pol'!G137</f>
        <v>0</v>
      </c>
      <c r="J61" s="190" t="str">
        <f>IF(I70=0,"",I61/I70*100)</f>
        <v/>
      </c>
    </row>
    <row r="62" spans="1:10" ht="36.75" customHeight="1" x14ac:dyDescent="0.25">
      <c r="A62" s="179"/>
      <c r="B62" s="184" t="s">
        <v>86</v>
      </c>
      <c r="C62" s="185" t="s">
        <v>87</v>
      </c>
      <c r="D62" s="186"/>
      <c r="E62" s="186"/>
      <c r="F62" s="193" t="s">
        <v>24</v>
      </c>
      <c r="G62" s="194"/>
      <c r="H62" s="194"/>
      <c r="I62" s="194">
        <f>'SO 101 101.02 Pol'!G149</f>
        <v>0</v>
      </c>
      <c r="J62" s="190" t="str">
        <f>IF(I70=0,"",I62/I70*100)</f>
        <v/>
      </c>
    </row>
    <row r="63" spans="1:10" ht="36.75" customHeight="1" x14ac:dyDescent="0.25">
      <c r="A63" s="179"/>
      <c r="B63" s="184" t="s">
        <v>88</v>
      </c>
      <c r="C63" s="185" t="s">
        <v>89</v>
      </c>
      <c r="D63" s="186"/>
      <c r="E63" s="186"/>
      <c r="F63" s="193" t="s">
        <v>24</v>
      </c>
      <c r="G63" s="194"/>
      <c r="H63" s="194"/>
      <c r="I63" s="194">
        <f>'SO 101 101.02 Pol'!G162</f>
        <v>0</v>
      </c>
      <c r="J63" s="190" t="str">
        <f>IF(I70=0,"",I63/I70*100)</f>
        <v/>
      </c>
    </row>
    <row r="64" spans="1:10" ht="36.75" customHeight="1" x14ac:dyDescent="0.25">
      <c r="A64" s="179"/>
      <c r="B64" s="184" t="s">
        <v>90</v>
      </c>
      <c r="C64" s="185" t="s">
        <v>91</v>
      </c>
      <c r="D64" s="186"/>
      <c r="E64" s="186"/>
      <c r="F64" s="193" t="s">
        <v>24</v>
      </c>
      <c r="G64" s="194"/>
      <c r="H64" s="194"/>
      <c r="I64" s="194">
        <f>'SO 101 101.02 Pol'!G168</f>
        <v>0</v>
      </c>
      <c r="J64" s="190" t="str">
        <f>IF(I70=0,"",I64/I70*100)</f>
        <v/>
      </c>
    </row>
    <row r="65" spans="1:10" ht="36.75" customHeight="1" x14ac:dyDescent="0.25">
      <c r="A65" s="179"/>
      <c r="B65" s="184" t="s">
        <v>92</v>
      </c>
      <c r="C65" s="185" t="s">
        <v>93</v>
      </c>
      <c r="D65" s="186"/>
      <c r="E65" s="186"/>
      <c r="F65" s="193" t="s">
        <v>24</v>
      </c>
      <c r="G65" s="194"/>
      <c r="H65" s="194"/>
      <c r="I65" s="194">
        <f>'SO 101 101.02 Pol'!G175</f>
        <v>0</v>
      </c>
      <c r="J65" s="190" t="str">
        <f>IF(I70=0,"",I65/I70*100)</f>
        <v/>
      </c>
    </row>
    <row r="66" spans="1:10" ht="36.75" customHeight="1" x14ac:dyDescent="0.25">
      <c r="A66" s="179"/>
      <c r="B66" s="184" t="s">
        <v>94</v>
      </c>
      <c r="C66" s="185" t="s">
        <v>95</v>
      </c>
      <c r="D66" s="186"/>
      <c r="E66" s="186"/>
      <c r="F66" s="193" t="s">
        <v>25</v>
      </c>
      <c r="G66" s="194"/>
      <c r="H66" s="194"/>
      <c r="I66" s="194">
        <f>'SO 101 101.02 Pol'!G178</f>
        <v>0</v>
      </c>
      <c r="J66" s="190" t="str">
        <f>IF(I70=0,"",I66/I70*100)</f>
        <v/>
      </c>
    </row>
    <row r="67" spans="1:10" ht="36.75" customHeight="1" x14ac:dyDescent="0.25">
      <c r="A67" s="179"/>
      <c r="B67" s="184" t="s">
        <v>96</v>
      </c>
      <c r="C67" s="185" t="s">
        <v>91</v>
      </c>
      <c r="D67" s="186"/>
      <c r="E67" s="186"/>
      <c r="F67" s="193" t="s">
        <v>97</v>
      </c>
      <c r="G67" s="194"/>
      <c r="H67" s="194"/>
      <c r="I67" s="194">
        <f>'SO 101 101.02 Pol'!G186</f>
        <v>0</v>
      </c>
      <c r="J67" s="190" t="str">
        <f>IF(I70=0,"",I67/I70*100)</f>
        <v/>
      </c>
    </row>
    <row r="68" spans="1:10" ht="36.75" customHeight="1" x14ac:dyDescent="0.25">
      <c r="A68" s="179"/>
      <c r="B68" s="184" t="s">
        <v>98</v>
      </c>
      <c r="C68" s="185" t="s">
        <v>27</v>
      </c>
      <c r="D68" s="186"/>
      <c r="E68" s="186"/>
      <c r="F68" s="193" t="s">
        <v>98</v>
      </c>
      <c r="G68" s="194"/>
      <c r="H68" s="194"/>
      <c r="I68" s="194">
        <f>'00 00.01 Naklady'!G8</f>
        <v>0</v>
      </c>
      <c r="J68" s="190" t="str">
        <f>IF(I70=0,"",I68/I70*100)</f>
        <v/>
      </c>
    </row>
    <row r="69" spans="1:10" ht="36.75" customHeight="1" x14ac:dyDescent="0.25">
      <c r="A69" s="179"/>
      <c r="B69" s="184" t="s">
        <v>99</v>
      </c>
      <c r="C69" s="185" t="s">
        <v>28</v>
      </c>
      <c r="D69" s="186"/>
      <c r="E69" s="186"/>
      <c r="F69" s="193" t="s">
        <v>99</v>
      </c>
      <c r="G69" s="194"/>
      <c r="H69" s="194"/>
      <c r="I69" s="194">
        <f>'00 00.01 Naklady'!G24</f>
        <v>0</v>
      </c>
      <c r="J69" s="190" t="str">
        <f>IF(I70=0,"",I69/I70*100)</f>
        <v/>
      </c>
    </row>
    <row r="70" spans="1:10" ht="25.5" customHeight="1" x14ac:dyDescent="0.25">
      <c r="A70" s="180"/>
      <c r="B70" s="187" t="s">
        <v>1</v>
      </c>
      <c r="C70" s="188"/>
      <c r="D70" s="189"/>
      <c r="E70" s="189"/>
      <c r="F70" s="195"/>
      <c r="G70" s="196"/>
      <c r="H70" s="196"/>
      <c r="I70" s="196">
        <f>SUM(I57:I69)</f>
        <v>0</v>
      </c>
      <c r="J70" s="191">
        <f>SUM(J57:J69)</f>
        <v>0</v>
      </c>
    </row>
    <row r="71" spans="1:10" x14ac:dyDescent="0.25">
      <c r="F71" s="133"/>
      <c r="G71" s="133"/>
      <c r="H71" s="133"/>
      <c r="I71" s="133"/>
      <c r="J71" s="192"/>
    </row>
    <row r="72" spans="1:10" x14ac:dyDescent="0.25">
      <c r="F72" s="133"/>
      <c r="G72" s="133"/>
      <c r="H72" s="133"/>
      <c r="I72" s="133"/>
      <c r="J72" s="192"/>
    </row>
    <row r="73" spans="1:10" x14ac:dyDescent="0.25">
      <c r="F73" s="133"/>
      <c r="G73" s="133"/>
      <c r="H73" s="133"/>
      <c r="I73" s="133"/>
      <c r="J73" s="192"/>
    </row>
  </sheetData>
  <sheetProtection algorithmName="SHA-512" hashValue="TW79bOgEuORtpgZr5WliCk67JqSC5u8xCg7oJ6DvPrT2JW1yXSr8lFM5FJeso2E/dirgPn9IggLuJA1Mznq2nA==" saltValue="p1x+g0Nc9AFqDLGVQ9ohq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Zn/IAKLBZjgP/sCnGUxlra/UeAqwvic7R3DwHumEaH/SjReiISPpGqDLMqOEGIUUnpZLZNn8ElF0D4ynBAGk0A==" saltValue="t8jlGgkCf1xcoWpMot4ld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1E64-B97D-46B3-B6A1-93EE51264CE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100</v>
      </c>
      <c r="B1" s="198"/>
      <c r="C1" s="198"/>
      <c r="D1" s="198"/>
      <c r="E1" s="198"/>
      <c r="F1" s="198"/>
      <c r="G1" s="198"/>
      <c r="AG1" t="s">
        <v>101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102</v>
      </c>
    </row>
    <row r="3" spans="1:60" ht="25.05" customHeight="1" x14ac:dyDescent="0.25">
      <c r="A3" s="199" t="s">
        <v>8</v>
      </c>
      <c r="B3" s="48" t="s">
        <v>103</v>
      </c>
      <c r="C3" s="202" t="s">
        <v>60</v>
      </c>
      <c r="D3" s="200"/>
      <c r="E3" s="200"/>
      <c r="F3" s="200"/>
      <c r="G3" s="201"/>
      <c r="AC3" s="177" t="s">
        <v>104</v>
      </c>
      <c r="AG3" t="s">
        <v>105</v>
      </c>
    </row>
    <row r="4" spans="1:60" ht="25.05" customHeight="1" x14ac:dyDescent="0.25">
      <c r="A4" s="203" t="s">
        <v>9</v>
      </c>
      <c r="B4" s="204" t="s">
        <v>59</v>
      </c>
      <c r="C4" s="205" t="s">
        <v>60</v>
      </c>
      <c r="D4" s="206"/>
      <c r="E4" s="206"/>
      <c r="F4" s="206"/>
      <c r="G4" s="207"/>
      <c r="AG4" t="s">
        <v>106</v>
      </c>
    </row>
    <row r="5" spans="1:60" x14ac:dyDescent="0.25">
      <c r="D5" s="10"/>
    </row>
    <row r="6" spans="1:60" ht="39.6" x14ac:dyDescent="0.25">
      <c r="A6" s="209" t="s">
        <v>107</v>
      </c>
      <c r="B6" s="211" t="s">
        <v>108</v>
      </c>
      <c r="C6" s="211" t="s">
        <v>109</v>
      </c>
      <c r="D6" s="210" t="s">
        <v>110</v>
      </c>
      <c r="E6" s="209" t="s">
        <v>111</v>
      </c>
      <c r="F6" s="208" t="s">
        <v>112</v>
      </c>
      <c r="G6" s="209" t="s">
        <v>29</v>
      </c>
      <c r="H6" s="212" t="s">
        <v>30</v>
      </c>
      <c r="I6" s="212" t="s">
        <v>113</v>
      </c>
      <c r="J6" s="212" t="s">
        <v>31</v>
      </c>
      <c r="K6" s="212" t="s">
        <v>114</v>
      </c>
      <c r="L6" s="212" t="s">
        <v>115</v>
      </c>
      <c r="M6" s="212" t="s">
        <v>116</v>
      </c>
      <c r="N6" s="212" t="s">
        <v>117</v>
      </c>
      <c r="O6" s="212" t="s">
        <v>118</v>
      </c>
      <c r="P6" s="212" t="s">
        <v>119</v>
      </c>
      <c r="Q6" s="212" t="s">
        <v>120</v>
      </c>
      <c r="R6" s="212" t="s">
        <v>121</v>
      </c>
      <c r="S6" s="212" t="s">
        <v>122</v>
      </c>
      <c r="T6" s="212" t="s">
        <v>123</v>
      </c>
      <c r="U6" s="212" t="s">
        <v>124</v>
      </c>
      <c r="V6" s="212" t="s">
        <v>125</v>
      </c>
      <c r="W6" s="212" t="s">
        <v>126</v>
      </c>
      <c r="X6" s="212" t="s">
        <v>127</v>
      </c>
      <c r="Y6" s="212" t="s">
        <v>128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8" t="s">
        <v>129</v>
      </c>
      <c r="B8" s="229" t="s">
        <v>98</v>
      </c>
      <c r="C8" s="245" t="s">
        <v>27</v>
      </c>
      <c r="D8" s="230"/>
      <c r="E8" s="231"/>
      <c r="F8" s="232"/>
      <c r="G8" s="232">
        <f>SUMIF(AG9:AG23,"&lt;&gt;NOR",G9:G23)</f>
        <v>0</v>
      </c>
      <c r="H8" s="232"/>
      <c r="I8" s="232">
        <f>SUM(I9:I23)</f>
        <v>0</v>
      </c>
      <c r="J8" s="232"/>
      <c r="K8" s="232">
        <f>SUM(K9:K23)</f>
        <v>0</v>
      </c>
      <c r="L8" s="232"/>
      <c r="M8" s="232">
        <f>SUM(M9:M23)</f>
        <v>0</v>
      </c>
      <c r="N8" s="231"/>
      <c r="O8" s="231">
        <f>SUM(O9:O23)</f>
        <v>0</v>
      </c>
      <c r="P8" s="231"/>
      <c r="Q8" s="231">
        <f>SUM(Q9:Q23)</f>
        <v>0</v>
      </c>
      <c r="R8" s="232"/>
      <c r="S8" s="232"/>
      <c r="T8" s="233"/>
      <c r="U8" s="227"/>
      <c r="V8" s="227">
        <f>SUM(V9:V23)</f>
        <v>0</v>
      </c>
      <c r="W8" s="227"/>
      <c r="X8" s="227"/>
      <c r="Y8" s="227"/>
      <c r="AG8" t="s">
        <v>130</v>
      </c>
    </row>
    <row r="9" spans="1:60" outlineLevel="1" x14ac:dyDescent="0.25">
      <c r="A9" s="235">
        <v>1</v>
      </c>
      <c r="B9" s="236" t="s">
        <v>131</v>
      </c>
      <c r="C9" s="246" t="s">
        <v>132</v>
      </c>
      <c r="D9" s="237" t="s">
        <v>133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134</v>
      </c>
      <c r="T9" s="241" t="s">
        <v>135</v>
      </c>
      <c r="U9" s="223">
        <v>0</v>
      </c>
      <c r="V9" s="223">
        <f>ROUND(E9*U9,2)</f>
        <v>0</v>
      </c>
      <c r="W9" s="223"/>
      <c r="X9" s="223" t="s">
        <v>136</v>
      </c>
      <c r="Y9" s="223" t="s">
        <v>137</v>
      </c>
      <c r="Z9" s="213"/>
      <c r="AA9" s="213"/>
      <c r="AB9" s="213"/>
      <c r="AC9" s="213"/>
      <c r="AD9" s="213"/>
      <c r="AE9" s="213"/>
      <c r="AF9" s="213"/>
      <c r="AG9" s="213" t="s">
        <v>138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41.4" outlineLevel="2" x14ac:dyDescent="0.25">
      <c r="A10" s="220"/>
      <c r="B10" s="221"/>
      <c r="C10" s="247" t="s">
        <v>139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140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2" t="str">
        <f>C10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5">
        <v>2</v>
      </c>
      <c r="B11" s="236" t="s">
        <v>141</v>
      </c>
      <c r="C11" s="246" t="s">
        <v>142</v>
      </c>
      <c r="D11" s="237" t="s">
        <v>133</v>
      </c>
      <c r="E11" s="238">
        <v>1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40"/>
      <c r="S11" s="240" t="s">
        <v>134</v>
      </c>
      <c r="T11" s="241" t="s">
        <v>135</v>
      </c>
      <c r="U11" s="223">
        <v>0</v>
      </c>
      <c r="V11" s="223">
        <f>ROUND(E11*U11,2)</f>
        <v>0</v>
      </c>
      <c r="W11" s="223"/>
      <c r="X11" s="223" t="s">
        <v>136</v>
      </c>
      <c r="Y11" s="223" t="s">
        <v>137</v>
      </c>
      <c r="Z11" s="213"/>
      <c r="AA11" s="213"/>
      <c r="AB11" s="213"/>
      <c r="AC11" s="213"/>
      <c r="AD11" s="213"/>
      <c r="AE11" s="213"/>
      <c r="AF11" s="213"/>
      <c r="AG11" s="213" t="s">
        <v>138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5">
      <c r="A12" s="220"/>
      <c r="B12" s="221"/>
      <c r="C12" s="247" t="s">
        <v>194</v>
      </c>
      <c r="D12" s="243"/>
      <c r="E12" s="243"/>
      <c r="F12" s="243"/>
      <c r="G12" s="24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140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5">
      <c r="A13" s="220"/>
      <c r="B13" s="221"/>
      <c r="C13" s="248" t="s">
        <v>143</v>
      </c>
      <c r="D13" s="244"/>
      <c r="E13" s="244"/>
      <c r="F13" s="244"/>
      <c r="G13" s="244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140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2" t="str">
        <f>C13</f>
        <v>Vyhotovení protokolu o vytyčení stavby se seznamem souřadnic vytyčených bodů a jejich polohopisnými (S-JTSK) a výškopisnými (Bpv) hodnotami.</v>
      </c>
      <c r="BB13" s="213"/>
      <c r="BC13" s="213"/>
      <c r="BD13" s="213"/>
      <c r="BE13" s="213"/>
      <c r="BF13" s="213"/>
      <c r="BG13" s="213"/>
      <c r="BH13" s="213"/>
    </row>
    <row r="14" spans="1:60" ht="21" outlineLevel="3" x14ac:dyDescent="0.25">
      <c r="A14" s="220"/>
      <c r="B14" s="221"/>
      <c r="C14" s="248" t="s">
        <v>195</v>
      </c>
      <c r="D14" s="244"/>
      <c r="E14" s="244"/>
      <c r="F14" s="244"/>
      <c r="G14" s="244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140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42" t="str">
        <f>C14</f>
        <v>Náklady na provedení skutečného zaměření stavby v rozsahu nezbytném pro zápis změny do katastru nemovitostí včetně vyhotovení geometrického plánu a předání údajů do DTM kraje formou GAD DTM.</v>
      </c>
      <c r="BB14" s="213"/>
      <c r="BC14" s="213"/>
      <c r="BD14" s="213"/>
      <c r="BE14" s="213"/>
      <c r="BF14" s="213"/>
      <c r="BG14" s="213"/>
      <c r="BH14" s="213"/>
    </row>
    <row r="15" spans="1:60" ht="21" outlineLevel="3" x14ac:dyDescent="0.25">
      <c r="A15" s="220"/>
      <c r="B15" s="221"/>
      <c r="C15" s="248" t="s">
        <v>144</v>
      </c>
      <c r="D15" s="244"/>
      <c r="E15" s="244"/>
      <c r="F15" s="244"/>
      <c r="G15" s="244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140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2" t="str">
        <f>C15</f>
        <v>Vyhotovení geodetické části dokumentace skutečného provedení stavby dle MP SÚ3200-01 (BKOM) – s dokladem o předání na OMI MMB a na BKOM.</v>
      </c>
      <c r="BB15" s="213"/>
      <c r="BC15" s="213"/>
      <c r="BD15" s="213"/>
      <c r="BE15" s="213"/>
      <c r="BF15" s="213"/>
      <c r="BG15" s="213"/>
      <c r="BH15" s="213"/>
    </row>
    <row r="16" spans="1:60" outlineLevel="3" x14ac:dyDescent="0.25">
      <c r="A16" s="220"/>
      <c r="B16" s="221"/>
      <c r="C16" s="248" t="s">
        <v>145</v>
      </c>
      <c r="D16" s="244"/>
      <c r="E16" s="244"/>
      <c r="F16" s="244"/>
      <c r="G16" s="244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140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5">
        <v>3</v>
      </c>
      <c r="B17" s="236" t="s">
        <v>146</v>
      </c>
      <c r="C17" s="246" t="s">
        <v>147</v>
      </c>
      <c r="D17" s="237" t="s">
        <v>133</v>
      </c>
      <c r="E17" s="238">
        <v>1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40"/>
      <c r="S17" s="240" t="s">
        <v>134</v>
      </c>
      <c r="T17" s="241" t="s">
        <v>135</v>
      </c>
      <c r="U17" s="223">
        <v>0</v>
      </c>
      <c r="V17" s="223">
        <f>ROUND(E17*U17,2)</f>
        <v>0</v>
      </c>
      <c r="W17" s="223"/>
      <c r="X17" s="223" t="s">
        <v>136</v>
      </c>
      <c r="Y17" s="223" t="s">
        <v>137</v>
      </c>
      <c r="Z17" s="213"/>
      <c r="AA17" s="213"/>
      <c r="AB17" s="213"/>
      <c r="AC17" s="213"/>
      <c r="AD17" s="213"/>
      <c r="AE17" s="213"/>
      <c r="AF17" s="213"/>
      <c r="AG17" s="213" t="s">
        <v>138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5">
      <c r="A18" s="220"/>
      <c r="B18" s="221"/>
      <c r="C18" s="247" t="s">
        <v>148</v>
      </c>
      <c r="D18" s="243"/>
      <c r="E18" s="243"/>
      <c r="F18" s="243"/>
      <c r="G18" s="24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140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42" t="str">
        <f>C18</f>
        <v>Zaměření a vytýčení stávajících inženýrských sítí v místě stavby z hlediska jejich ochrany při provádění stavby.</v>
      </c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35">
        <v>4</v>
      </c>
      <c r="B19" s="236" t="s">
        <v>149</v>
      </c>
      <c r="C19" s="246" t="s">
        <v>150</v>
      </c>
      <c r="D19" s="237" t="s">
        <v>133</v>
      </c>
      <c r="E19" s="238">
        <v>1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40"/>
      <c r="S19" s="240" t="s">
        <v>134</v>
      </c>
      <c r="T19" s="241" t="s">
        <v>135</v>
      </c>
      <c r="U19" s="223">
        <v>0</v>
      </c>
      <c r="V19" s="223">
        <f>ROUND(E19*U19,2)</f>
        <v>0</v>
      </c>
      <c r="W19" s="223"/>
      <c r="X19" s="223" t="s">
        <v>136</v>
      </c>
      <c r="Y19" s="223" t="s">
        <v>137</v>
      </c>
      <c r="Z19" s="213"/>
      <c r="AA19" s="213"/>
      <c r="AB19" s="213"/>
      <c r="AC19" s="213"/>
      <c r="AD19" s="213"/>
      <c r="AE19" s="213"/>
      <c r="AF19" s="213"/>
      <c r="AG19" s="213" t="s">
        <v>138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5">
      <c r="A20" s="220"/>
      <c r="B20" s="221"/>
      <c r="C20" s="247" t="s">
        <v>196</v>
      </c>
      <c r="D20" s="243"/>
      <c r="E20" s="243"/>
      <c r="F20" s="243"/>
      <c r="G20" s="24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140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31.2" outlineLevel="3" x14ac:dyDescent="0.25">
      <c r="A21" s="220"/>
      <c r="B21" s="221"/>
      <c r="C21" s="248" t="s">
        <v>151</v>
      </c>
      <c r="D21" s="244"/>
      <c r="E21" s="244"/>
      <c r="F21" s="244"/>
      <c r="G21" s="244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140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2" t="str">
        <f>C21</f>
        <v>Vybudování: Náklady spojené se zřízením přípojek energií k objektům zařízení staveniště, vybudování případných měřících odběrných míst a zřízení, případná příprava území pro objekty zařízení staveniště, vlastní vybudování objektů zařízení staveniště a případné zřízení staveništní lávky pro zajištění přístupů a provozu během výstavby (délka lávky v závislosti na přemostění jednotlivých výkopů a výkopových rýh).</v>
      </c>
      <c r="BB21" s="213"/>
      <c r="BC21" s="213"/>
      <c r="BD21" s="213"/>
      <c r="BE21" s="213"/>
      <c r="BF21" s="213"/>
      <c r="BG21" s="213"/>
      <c r="BH21" s="213"/>
    </row>
    <row r="22" spans="1:60" ht="31.2" outlineLevel="3" x14ac:dyDescent="0.25">
      <c r="A22" s="220"/>
      <c r="B22" s="221"/>
      <c r="C22" s="248" t="s">
        <v>152</v>
      </c>
      <c r="D22" s="244"/>
      <c r="E22" s="244"/>
      <c r="F22" s="244"/>
      <c r="G22" s="244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140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42" t="str">
        <f>C22</f>
        <v>Provoz: Náklady na vybavení objektů zařízení staveniště, ostraha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2" s="213"/>
      <c r="BC22" s="213"/>
      <c r="BD22" s="213"/>
      <c r="BE22" s="213"/>
      <c r="BF22" s="213"/>
      <c r="BG22" s="213"/>
      <c r="BH22" s="213"/>
    </row>
    <row r="23" spans="1:60" ht="21" outlineLevel="3" x14ac:dyDescent="0.25">
      <c r="A23" s="220"/>
      <c r="B23" s="221"/>
      <c r="C23" s="248" t="s">
        <v>153</v>
      </c>
      <c r="D23" s="244"/>
      <c r="E23" s="244"/>
      <c r="F23" s="244"/>
      <c r="G23" s="244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140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42" t="str">
        <f>C23</f>
        <v>Odstranění: Odstranění objektů zařízení staveniště včetně přípojek energií a jejich odvoz. Položka zahrnuje i náklady na úpravu povrchů po odstranění zařízení staveniště a úklid ploch, na kterých bylo zařízení staveniště provozováno a případné odstranění staveništní lávky.</v>
      </c>
      <c r="BB23" s="213"/>
      <c r="BC23" s="213"/>
      <c r="BD23" s="213"/>
      <c r="BE23" s="213"/>
      <c r="BF23" s="213"/>
      <c r="BG23" s="213"/>
      <c r="BH23" s="213"/>
    </row>
    <row r="24" spans="1:60" x14ac:dyDescent="0.25">
      <c r="A24" s="228" t="s">
        <v>129</v>
      </c>
      <c r="B24" s="229" t="s">
        <v>99</v>
      </c>
      <c r="C24" s="245" t="s">
        <v>28</v>
      </c>
      <c r="D24" s="230"/>
      <c r="E24" s="231"/>
      <c r="F24" s="232"/>
      <c r="G24" s="232">
        <f>SUMIF(AG25:AG51,"&lt;&gt;NOR",G25:G51)</f>
        <v>0</v>
      </c>
      <c r="H24" s="232"/>
      <c r="I24" s="232">
        <f>SUM(I25:I51)</f>
        <v>0</v>
      </c>
      <c r="J24" s="232"/>
      <c r="K24" s="232">
        <f>SUM(K25:K51)</f>
        <v>0</v>
      </c>
      <c r="L24" s="232"/>
      <c r="M24" s="232">
        <f>SUM(M25:M51)</f>
        <v>0</v>
      </c>
      <c r="N24" s="231"/>
      <c r="O24" s="231">
        <f>SUM(O25:O51)</f>
        <v>0</v>
      </c>
      <c r="P24" s="231"/>
      <c r="Q24" s="231">
        <f>SUM(Q25:Q51)</f>
        <v>0</v>
      </c>
      <c r="R24" s="232"/>
      <c r="S24" s="232"/>
      <c r="T24" s="233"/>
      <c r="U24" s="227"/>
      <c r="V24" s="227">
        <f>SUM(V25:V51)</f>
        <v>0</v>
      </c>
      <c r="W24" s="227"/>
      <c r="X24" s="227"/>
      <c r="Y24" s="227"/>
      <c r="AG24" t="s">
        <v>130</v>
      </c>
    </row>
    <row r="25" spans="1:60" outlineLevel="1" x14ac:dyDescent="0.25">
      <c r="A25" s="235">
        <v>5</v>
      </c>
      <c r="B25" s="236" t="s">
        <v>154</v>
      </c>
      <c r="C25" s="246" t="s">
        <v>155</v>
      </c>
      <c r="D25" s="237" t="s">
        <v>133</v>
      </c>
      <c r="E25" s="238">
        <v>1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40"/>
      <c r="S25" s="240" t="s">
        <v>134</v>
      </c>
      <c r="T25" s="241" t="s">
        <v>135</v>
      </c>
      <c r="U25" s="223">
        <v>0</v>
      </c>
      <c r="V25" s="223">
        <f>ROUND(E25*U25,2)</f>
        <v>0</v>
      </c>
      <c r="W25" s="223"/>
      <c r="X25" s="223" t="s">
        <v>136</v>
      </c>
      <c r="Y25" s="223" t="s">
        <v>137</v>
      </c>
      <c r="Z25" s="213"/>
      <c r="AA25" s="213"/>
      <c r="AB25" s="213"/>
      <c r="AC25" s="213"/>
      <c r="AD25" s="213"/>
      <c r="AE25" s="213"/>
      <c r="AF25" s="213"/>
      <c r="AG25" s="213" t="s">
        <v>138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31.2" outlineLevel="2" x14ac:dyDescent="0.25">
      <c r="A26" s="220"/>
      <c r="B26" s="221"/>
      <c r="C26" s="247" t="s">
        <v>156</v>
      </c>
      <c r="D26" s="243"/>
      <c r="E26" s="243"/>
      <c r="F26" s="243"/>
      <c r="G26" s="24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140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42" t="str">
        <f>C26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35">
        <v>6</v>
      </c>
      <c r="B27" s="236" t="s">
        <v>157</v>
      </c>
      <c r="C27" s="246" t="s">
        <v>158</v>
      </c>
      <c r="D27" s="237" t="s">
        <v>133</v>
      </c>
      <c r="E27" s="238">
        <v>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/>
      <c r="S27" s="240" t="s">
        <v>134</v>
      </c>
      <c r="T27" s="241" t="s">
        <v>135</v>
      </c>
      <c r="U27" s="223">
        <v>0</v>
      </c>
      <c r="V27" s="223">
        <f>ROUND(E27*U27,2)</f>
        <v>0</v>
      </c>
      <c r="W27" s="223"/>
      <c r="X27" s="223" t="s">
        <v>136</v>
      </c>
      <c r="Y27" s="223" t="s">
        <v>137</v>
      </c>
      <c r="Z27" s="213"/>
      <c r="AA27" s="213"/>
      <c r="AB27" s="213"/>
      <c r="AC27" s="213"/>
      <c r="AD27" s="213"/>
      <c r="AE27" s="213"/>
      <c r="AF27" s="213"/>
      <c r="AG27" s="213" t="s">
        <v>138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31.2" outlineLevel="2" x14ac:dyDescent="0.25">
      <c r="A28" s="220"/>
      <c r="B28" s="221"/>
      <c r="C28" s="247" t="s">
        <v>159</v>
      </c>
      <c r="D28" s="243"/>
      <c r="E28" s="243"/>
      <c r="F28" s="243"/>
      <c r="G28" s="24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140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42" t="str">
        <f>C28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 Včetně nákladů na případné provedení kopaných sond.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35">
        <v>7</v>
      </c>
      <c r="B29" s="236" t="s">
        <v>160</v>
      </c>
      <c r="C29" s="246" t="s">
        <v>161</v>
      </c>
      <c r="D29" s="237" t="s">
        <v>133</v>
      </c>
      <c r="E29" s="238">
        <v>1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40"/>
      <c r="S29" s="240" t="s">
        <v>134</v>
      </c>
      <c r="T29" s="241" t="s">
        <v>135</v>
      </c>
      <c r="U29" s="223">
        <v>0</v>
      </c>
      <c r="V29" s="223">
        <f>ROUND(E29*U29,2)</f>
        <v>0</v>
      </c>
      <c r="W29" s="223"/>
      <c r="X29" s="223" t="s">
        <v>136</v>
      </c>
      <c r="Y29" s="223" t="s">
        <v>137</v>
      </c>
      <c r="Z29" s="213"/>
      <c r="AA29" s="213"/>
      <c r="AB29" s="213"/>
      <c r="AC29" s="213"/>
      <c r="AD29" s="213"/>
      <c r="AE29" s="213"/>
      <c r="AF29" s="213"/>
      <c r="AG29" s="213" t="s">
        <v>138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31.2" outlineLevel="2" x14ac:dyDescent="0.25">
      <c r="A30" s="220"/>
      <c r="B30" s="221"/>
      <c r="C30" s="247" t="s">
        <v>197</v>
      </c>
      <c r="D30" s="243"/>
      <c r="E30" s="243"/>
      <c r="F30" s="243"/>
      <c r="G30" s="24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140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42" t="str">
        <f>C30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0" s="213"/>
      <c r="BC30" s="213"/>
      <c r="BD30" s="213"/>
      <c r="BE30" s="213"/>
      <c r="BF30" s="213"/>
      <c r="BG30" s="213"/>
      <c r="BH30" s="213"/>
    </row>
    <row r="31" spans="1:60" ht="21" outlineLevel="3" x14ac:dyDescent="0.25">
      <c r="A31" s="220"/>
      <c r="B31" s="221"/>
      <c r="C31" s="248" t="s">
        <v>162</v>
      </c>
      <c r="D31" s="244"/>
      <c r="E31" s="244"/>
      <c r="F31" s="244"/>
      <c r="G31" s="244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140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42" t="str">
        <f>C31</f>
        <v>Položka zahrnuje např. i procesy vyřizování vč. dočasného přemístění autobusové zastávky. Dále vyřízení žádosti o povolení zvláštního užívaní silnice, povolení uzavírky a objížďky silnice nebo žádosti o stanovení (místní / přechodné úpravy provozu na PK) dopravního značení.</v>
      </c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35">
        <v>8</v>
      </c>
      <c r="B32" s="236" t="s">
        <v>163</v>
      </c>
      <c r="C32" s="246" t="s">
        <v>164</v>
      </c>
      <c r="D32" s="237" t="s">
        <v>133</v>
      </c>
      <c r="E32" s="238">
        <v>1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40"/>
      <c r="S32" s="240" t="s">
        <v>134</v>
      </c>
      <c r="T32" s="241" t="s">
        <v>135</v>
      </c>
      <c r="U32" s="223">
        <v>0</v>
      </c>
      <c r="V32" s="223">
        <f>ROUND(E32*U32,2)</f>
        <v>0</v>
      </c>
      <c r="W32" s="223"/>
      <c r="X32" s="223" t="s">
        <v>136</v>
      </c>
      <c r="Y32" s="223" t="s">
        <v>137</v>
      </c>
      <c r="Z32" s="213"/>
      <c r="AA32" s="213"/>
      <c r="AB32" s="213"/>
      <c r="AC32" s="213"/>
      <c r="AD32" s="213"/>
      <c r="AE32" s="213"/>
      <c r="AF32" s="213"/>
      <c r="AG32" s="213" t="s">
        <v>138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1" outlineLevel="2" x14ac:dyDescent="0.25">
      <c r="A33" s="220"/>
      <c r="B33" s="221"/>
      <c r="C33" s="247" t="s">
        <v>165</v>
      </c>
      <c r="D33" s="243"/>
      <c r="E33" s="243"/>
      <c r="F33" s="243"/>
      <c r="G33" s="24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140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42" t="str">
        <f>C33</f>
        <v>Náklady zhotovitele, související s prováděním zkoušek a revizí, jako např. elektrorevize, měření osvětlení, meření hluku, posouzení stavu stávajících uličních vpustí, kamerová zkouška napojení a průtočnosti nových dešťových vpustí, vyčištění tlakosacím vozem a zkoušky nad rámec KZP.</v>
      </c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35">
        <v>9</v>
      </c>
      <c r="B34" s="236" t="s">
        <v>166</v>
      </c>
      <c r="C34" s="246" t="s">
        <v>167</v>
      </c>
      <c r="D34" s="237" t="s">
        <v>133</v>
      </c>
      <c r="E34" s="238">
        <v>1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40"/>
      <c r="S34" s="240" t="s">
        <v>134</v>
      </c>
      <c r="T34" s="241" t="s">
        <v>135</v>
      </c>
      <c r="U34" s="223">
        <v>0</v>
      </c>
      <c r="V34" s="223">
        <f>ROUND(E34*U34,2)</f>
        <v>0</v>
      </c>
      <c r="W34" s="223"/>
      <c r="X34" s="223" t="s">
        <v>136</v>
      </c>
      <c r="Y34" s="223" t="s">
        <v>137</v>
      </c>
      <c r="Z34" s="213"/>
      <c r="AA34" s="213"/>
      <c r="AB34" s="213"/>
      <c r="AC34" s="213"/>
      <c r="AD34" s="213"/>
      <c r="AE34" s="213"/>
      <c r="AF34" s="213"/>
      <c r="AG34" s="213" t="s">
        <v>138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5">
      <c r="A35" s="220"/>
      <c r="B35" s="221"/>
      <c r="C35" s="247" t="s">
        <v>168</v>
      </c>
      <c r="D35" s="243"/>
      <c r="E35" s="243"/>
      <c r="F35" s="243"/>
      <c r="G35" s="24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140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42" t="str">
        <f>C35</f>
        <v>Náklady spojené s povinným pojištěním dodavatele nebo stavebního díla či jeho části, pokud jej zadavatel požaduje v obchodních podmínkách.</v>
      </c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35">
        <v>10</v>
      </c>
      <c r="B36" s="236" t="s">
        <v>169</v>
      </c>
      <c r="C36" s="246" t="s">
        <v>170</v>
      </c>
      <c r="D36" s="237" t="s">
        <v>133</v>
      </c>
      <c r="E36" s="238">
        <v>1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40"/>
      <c r="S36" s="240" t="s">
        <v>134</v>
      </c>
      <c r="T36" s="241" t="s">
        <v>135</v>
      </c>
      <c r="U36" s="223">
        <v>0</v>
      </c>
      <c r="V36" s="223">
        <f>ROUND(E36*U36,2)</f>
        <v>0</v>
      </c>
      <c r="W36" s="223"/>
      <c r="X36" s="223" t="s">
        <v>136</v>
      </c>
      <c r="Y36" s="223" t="s">
        <v>137</v>
      </c>
      <c r="Z36" s="213"/>
      <c r="AA36" s="213"/>
      <c r="AB36" s="213"/>
      <c r="AC36" s="213"/>
      <c r="AD36" s="213"/>
      <c r="AE36" s="213"/>
      <c r="AF36" s="213"/>
      <c r="AG36" s="213" t="s">
        <v>138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1" outlineLevel="2" x14ac:dyDescent="0.25">
      <c r="A37" s="220"/>
      <c r="B37" s="221"/>
      <c r="C37" s="247" t="s">
        <v>171</v>
      </c>
      <c r="D37" s="243"/>
      <c r="E37" s="243"/>
      <c r="F37" s="243"/>
      <c r="G37" s="24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140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42" t="str">
        <f>C37</f>
        <v>Náklady spojené s povinnou publicitou, pokud ji objednatel požaduje. Zahrnuje zejména náklady na propagační a informační billboardy, tabule, internetovou propagaci, tiskoviny apod.</v>
      </c>
      <c r="BB37" s="213"/>
      <c r="BC37" s="213"/>
      <c r="BD37" s="213"/>
      <c r="BE37" s="213"/>
      <c r="BF37" s="213"/>
      <c r="BG37" s="213"/>
      <c r="BH37" s="213"/>
    </row>
    <row r="38" spans="1:60" ht="21" outlineLevel="3" x14ac:dyDescent="0.25">
      <c r="A38" s="220"/>
      <c r="B38" s="221"/>
      <c r="C38" s="248" t="s">
        <v>172</v>
      </c>
      <c r="D38" s="244"/>
      <c r="E38" s="244"/>
      <c r="F38" s="244"/>
      <c r="G38" s="244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140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42" t="str">
        <f>C38</f>
        <v>Konkrétní velikost a grafický design informační tabule pro označení stavby dle požadavku společnosti Brněnské komunikace a.s. Grafický manuál tabule k dispozici na webových stránkách BKOM (žádné vlastní změny nejsou přípustné).</v>
      </c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35">
        <v>11</v>
      </c>
      <c r="B39" s="236" t="s">
        <v>173</v>
      </c>
      <c r="C39" s="246" t="s">
        <v>174</v>
      </c>
      <c r="D39" s="237" t="s">
        <v>133</v>
      </c>
      <c r="E39" s="238">
        <v>1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40"/>
      <c r="S39" s="240" t="s">
        <v>175</v>
      </c>
      <c r="T39" s="241" t="s">
        <v>135</v>
      </c>
      <c r="U39" s="223">
        <v>0</v>
      </c>
      <c r="V39" s="223">
        <f>ROUND(E39*U39,2)</f>
        <v>0</v>
      </c>
      <c r="W39" s="223"/>
      <c r="X39" s="223" t="s">
        <v>136</v>
      </c>
      <c r="Y39" s="223" t="s">
        <v>137</v>
      </c>
      <c r="Z39" s="213"/>
      <c r="AA39" s="213"/>
      <c r="AB39" s="213"/>
      <c r="AC39" s="213"/>
      <c r="AD39" s="213"/>
      <c r="AE39" s="213"/>
      <c r="AF39" s="213"/>
      <c r="AG39" s="213" t="s">
        <v>138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1" outlineLevel="2" x14ac:dyDescent="0.25">
      <c r="A40" s="220"/>
      <c r="B40" s="221"/>
      <c r="C40" s="247" t="s">
        <v>176</v>
      </c>
      <c r="D40" s="243"/>
      <c r="E40" s="243"/>
      <c r="F40" s="243"/>
      <c r="G40" s="24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140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42" t="str">
        <f>C40</f>
        <v>Náklady spojené s vypracováním projektové dokumentace v obsahu a rozsahu projektové dokumentace pro realizaci stavby (RDS), u vybraných stavebních objektů stavby nebo jen některých příloh vybraných stavebních objektů, pokud je RDS součástí požadavků zhotovitele.</v>
      </c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35">
        <v>12</v>
      </c>
      <c r="B41" s="236" t="s">
        <v>177</v>
      </c>
      <c r="C41" s="246" t="s">
        <v>178</v>
      </c>
      <c r="D41" s="237" t="s">
        <v>133</v>
      </c>
      <c r="E41" s="238">
        <v>1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40"/>
      <c r="S41" s="240" t="s">
        <v>175</v>
      </c>
      <c r="T41" s="241" t="s">
        <v>135</v>
      </c>
      <c r="U41" s="223">
        <v>0</v>
      </c>
      <c r="V41" s="223">
        <f>ROUND(E41*U41,2)</f>
        <v>0</v>
      </c>
      <c r="W41" s="223"/>
      <c r="X41" s="223" t="s">
        <v>136</v>
      </c>
      <c r="Y41" s="223" t="s">
        <v>137</v>
      </c>
      <c r="Z41" s="213"/>
      <c r="AA41" s="213"/>
      <c r="AB41" s="213"/>
      <c r="AC41" s="213"/>
      <c r="AD41" s="213"/>
      <c r="AE41" s="213"/>
      <c r="AF41" s="213"/>
      <c r="AG41" s="213" t="s">
        <v>138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5">
      <c r="A42" s="220"/>
      <c r="B42" s="221"/>
      <c r="C42" s="247" t="s">
        <v>198</v>
      </c>
      <c r="D42" s="243"/>
      <c r="E42" s="243"/>
      <c r="F42" s="243"/>
      <c r="G42" s="24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140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42" t="str">
        <f>C42</f>
        <v>Náklady na vyhotovení dokumentace skutečného provedení stavby a její předání objednateli v požadované formě a požadovaném počtu.</v>
      </c>
      <c r="BB42" s="213"/>
      <c r="BC42" s="213"/>
      <c r="BD42" s="213"/>
      <c r="BE42" s="213"/>
      <c r="BF42" s="213"/>
      <c r="BG42" s="213"/>
      <c r="BH42" s="213"/>
    </row>
    <row r="43" spans="1:60" outlineLevel="3" x14ac:dyDescent="0.25">
      <c r="A43" s="220"/>
      <c r="B43" s="221"/>
      <c r="C43" s="248" t="s">
        <v>179</v>
      </c>
      <c r="D43" s="244"/>
      <c r="E43" s="244"/>
      <c r="F43" s="244"/>
      <c r="G43" s="244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140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42" t="str">
        <f>C43</f>
        <v>Dokumentace skutečného provedení stavby bude zpracována v digitální podobě, např. projektantem stavby, a předána objednateli.</v>
      </c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35">
        <v>13</v>
      </c>
      <c r="B44" s="236" t="s">
        <v>180</v>
      </c>
      <c r="C44" s="246" t="s">
        <v>181</v>
      </c>
      <c r="D44" s="237" t="s">
        <v>133</v>
      </c>
      <c r="E44" s="238">
        <v>1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40"/>
      <c r="S44" s="240" t="s">
        <v>175</v>
      </c>
      <c r="T44" s="241" t="s">
        <v>135</v>
      </c>
      <c r="U44" s="223">
        <v>0</v>
      </c>
      <c r="V44" s="223">
        <f>ROUND(E44*U44,2)</f>
        <v>0</v>
      </c>
      <c r="W44" s="223"/>
      <c r="X44" s="223" t="s">
        <v>136</v>
      </c>
      <c r="Y44" s="223" t="s">
        <v>137</v>
      </c>
      <c r="Z44" s="213"/>
      <c r="AA44" s="213"/>
      <c r="AB44" s="213"/>
      <c r="AC44" s="213"/>
      <c r="AD44" s="213"/>
      <c r="AE44" s="213"/>
      <c r="AF44" s="213"/>
      <c r="AG44" s="213" t="s">
        <v>138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5">
      <c r="A45" s="220"/>
      <c r="B45" s="221"/>
      <c r="C45" s="247" t="s">
        <v>182</v>
      </c>
      <c r="D45" s="243"/>
      <c r="E45" s="243"/>
      <c r="F45" s="243"/>
      <c r="G45" s="24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140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35">
        <v>14</v>
      </c>
      <c r="B46" s="236" t="s">
        <v>183</v>
      </c>
      <c r="C46" s="246" t="s">
        <v>184</v>
      </c>
      <c r="D46" s="237" t="s">
        <v>133</v>
      </c>
      <c r="E46" s="238">
        <v>1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40"/>
      <c r="S46" s="240" t="s">
        <v>175</v>
      </c>
      <c r="T46" s="241" t="s">
        <v>135</v>
      </c>
      <c r="U46" s="223">
        <v>0</v>
      </c>
      <c r="V46" s="223">
        <f>ROUND(E46*U46,2)</f>
        <v>0</v>
      </c>
      <c r="W46" s="223"/>
      <c r="X46" s="223" t="s">
        <v>136</v>
      </c>
      <c r="Y46" s="223" t="s">
        <v>137</v>
      </c>
      <c r="Z46" s="213"/>
      <c r="AA46" s="213"/>
      <c r="AB46" s="213"/>
      <c r="AC46" s="213"/>
      <c r="AD46" s="213"/>
      <c r="AE46" s="213"/>
      <c r="AF46" s="213"/>
      <c r="AG46" s="213" t="s">
        <v>138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5">
      <c r="A47" s="220"/>
      <c r="B47" s="221"/>
      <c r="C47" s="247" t="s">
        <v>185</v>
      </c>
      <c r="D47" s="243"/>
      <c r="E47" s="243"/>
      <c r="F47" s="243"/>
      <c r="G47" s="24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140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35">
        <v>15</v>
      </c>
      <c r="B48" s="236" t="s">
        <v>186</v>
      </c>
      <c r="C48" s="246" t="s">
        <v>187</v>
      </c>
      <c r="D48" s="237" t="s">
        <v>188</v>
      </c>
      <c r="E48" s="238">
        <v>1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0</v>
      </c>
      <c r="O48" s="238">
        <f>ROUND(E48*N48,2)</f>
        <v>0</v>
      </c>
      <c r="P48" s="238">
        <v>0</v>
      </c>
      <c r="Q48" s="238">
        <f>ROUND(E48*P48,2)</f>
        <v>0</v>
      </c>
      <c r="R48" s="240"/>
      <c r="S48" s="240" t="s">
        <v>175</v>
      </c>
      <c r="T48" s="241" t="s">
        <v>135</v>
      </c>
      <c r="U48" s="223">
        <v>0</v>
      </c>
      <c r="V48" s="223">
        <f>ROUND(E48*U48,2)</f>
        <v>0</v>
      </c>
      <c r="W48" s="223"/>
      <c r="X48" s="223" t="s">
        <v>136</v>
      </c>
      <c r="Y48" s="223" t="s">
        <v>137</v>
      </c>
      <c r="Z48" s="213"/>
      <c r="AA48" s="213"/>
      <c r="AB48" s="213"/>
      <c r="AC48" s="213"/>
      <c r="AD48" s="213"/>
      <c r="AE48" s="213"/>
      <c r="AF48" s="213"/>
      <c r="AG48" s="213" t="s">
        <v>138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5">
      <c r="A49" s="220"/>
      <c r="B49" s="221"/>
      <c r="C49" s="247" t="s">
        <v>189</v>
      </c>
      <c r="D49" s="243"/>
      <c r="E49" s="243"/>
      <c r="F49" s="243"/>
      <c r="G49" s="24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140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5">
      <c r="A50" s="235">
        <v>16</v>
      </c>
      <c r="B50" s="236" t="s">
        <v>190</v>
      </c>
      <c r="C50" s="246" t="s">
        <v>191</v>
      </c>
      <c r="D50" s="237" t="s">
        <v>188</v>
      </c>
      <c r="E50" s="238">
        <v>1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40"/>
      <c r="S50" s="240" t="s">
        <v>175</v>
      </c>
      <c r="T50" s="241" t="s">
        <v>135</v>
      </c>
      <c r="U50" s="223">
        <v>0</v>
      </c>
      <c r="V50" s="223">
        <f>ROUND(E50*U50,2)</f>
        <v>0</v>
      </c>
      <c r="W50" s="223"/>
      <c r="X50" s="223" t="s">
        <v>136</v>
      </c>
      <c r="Y50" s="223" t="s">
        <v>137</v>
      </c>
      <c r="Z50" s="213"/>
      <c r="AA50" s="213"/>
      <c r="AB50" s="213"/>
      <c r="AC50" s="213"/>
      <c r="AD50" s="213"/>
      <c r="AE50" s="213"/>
      <c r="AF50" s="213"/>
      <c r="AG50" s="213" t="s">
        <v>138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5">
      <c r="A51" s="220"/>
      <c r="B51" s="221"/>
      <c r="C51" s="247" t="s">
        <v>192</v>
      </c>
      <c r="D51" s="243"/>
      <c r="E51" s="243"/>
      <c r="F51" s="243"/>
      <c r="G51" s="24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140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5">
      <c r="A52" s="3"/>
      <c r="B52" s="4"/>
      <c r="C52" s="249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12</v>
      </c>
      <c r="AF52">
        <v>21</v>
      </c>
      <c r="AG52" t="s">
        <v>115</v>
      </c>
    </row>
    <row r="53" spans="1:60" x14ac:dyDescent="0.25">
      <c r="A53" s="216"/>
      <c r="B53" s="217" t="s">
        <v>29</v>
      </c>
      <c r="C53" s="250"/>
      <c r="D53" s="218"/>
      <c r="E53" s="219"/>
      <c r="F53" s="219"/>
      <c r="G53" s="234">
        <f>G8+G24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f>SUMIF(L7:L51,AE52,G7:G51)</f>
        <v>0</v>
      </c>
      <c r="AF53">
        <f>SUMIF(L7:L51,AF52,G7:G51)</f>
        <v>0</v>
      </c>
      <c r="AG53" t="s">
        <v>193</v>
      </c>
    </row>
    <row r="54" spans="1:60" x14ac:dyDescent="0.25">
      <c r="C54" s="251"/>
      <c r="D54" s="10"/>
      <c r="AG54" t="s">
        <v>199</v>
      </c>
    </row>
    <row r="55" spans="1:60" x14ac:dyDescent="0.25">
      <c r="D55" s="10"/>
    </row>
    <row r="56" spans="1:60" x14ac:dyDescent="0.25">
      <c r="D56" s="10"/>
    </row>
    <row r="57" spans="1:60" x14ac:dyDescent="0.25">
      <c r="D57" s="10"/>
    </row>
    <row r="58" spans="1:60" x14ac:dyDescent="0.25">
      <c r="D58" s="10"/>
    </row>
    <row r="59" spans="1:60" x14ac:dyDescent="0.25">
      <c r="D59" s="10"/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TCC7/vody3AnCeSbpv1VsOW/Gs9d3xRTEebnvUWEgV856MgrtqDd1Tp15Dz7SUitk1bCrdEk6vS7boIHPJYeQ==" saltValue="M+uRfFMM8JpmpmiUCwjfkg==" spinCount="100000" sheet="1" formatRows="0"/>
  <mergeCells count="30">
    <mergeCell ref="C42:G42"/>
    <mergeCell ref="C43:G43"/>
    <mergeCell ref="C45:G45"/>
    <mergeCell ref="C47:G47"/>
    <mergeCell ref="C49:G49"/>
    <mergeCell ref="C51:G51"/>
    <mergeCell ref="C31:G31"/>
    <mergeCell ref="C33:G33"/>
    <mergeCell ref="C35:G35"/>
    <mergeCell ref="C37:G37"/>
    <mergeCell ref="C38:G38"/>
    <mergeCell ref="C40:G40"/>
    <mergeCell ref="C21:G21"/>
    <mergeCell ref="C22:G22"/>
    <mergeCell ref="C23:G23"/>
    <mergeCell ref="C26:G26"/>
    <mergeCell ref="C28:G28"/>
    <mergeCell ref="C30:G30"/>
    <mergeCell ref="C13:G13"/>
    <mergeCell ref="C14:G14"/>
    <mergeCell ref="C15:G15"/>
    <mergeCell ref="C16:G16"/>
    <mergeCell ref="C18:G18"/>
    <mergeCell ref="C20:G20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4412F-84DE-40EA-A4CE-F55057F33D4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200</v>
      </c>
      <c r="B1" s="198"/>
      <c r="C1" s="198"/>
      <c r="D1" s="198"/>
      <c r="E1" s="198"/>
      <c r="F1" s="198"/>
      <c r="G1" s="198"/>
      <c r="AG1" t="s">
        <v>101</v>
      </c>
    </row>
    <row r="2" spans="1:60" ht="25.05" customHeight="1" x14ac:dyDescent="0.25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102</v>
      </c>
    </row>
    <row r="3" spans="1:60" ht="25.05" customHeight="1" x14ac:dyDescent="0.25">
      <c r="A3" s="199" t="s">
        <v>8</v>
      </c>
      <c r="B3" s="48" t="s">
        <v>62</v>
      </c>
      <c r="C3" s="202" t="s">
        <v>63</v>
      </c>
      <c r="D3" s="200"/>
      <c r="E3" s="200"/>
      <c r="F3" s="200"/>
      <c r="G3" s="201"/>
      <c r="AC3" s="177" t="s">
        <v>102</v>
      </c>
      <c r="AG3" t="s">
        <v>105</v>
      </c>
    </row>
    <row r="4" spans="1:60" ht="25.05" customHeight="1" x14ac:dyDescent="0.25">
      <c r="A4" s="203" t="s">
        <v>9</v>
      </c>
      <c r="B4" s="204" t="s">
        <v>64</v>
      </c>
      <c r="C4" s="205" t="s">
        <v>63</v>
      </c>
      <c r="D4" s="206"/>
      <c r="E4" s="206"/>
      <c r="F4" s="206"/>
      <c r="G4" s="207"/>
      <c r="AG4" t="s">
        <v>106</v>
      </c>
    </row>
    <row r="5" spans="1:60" x14ac:dyDescent="0.25">
      <c r="D5" s="10"/>
    </row>
    <row r="6" spans="1:60" ht="39.6" x14ac:dyDescent="0.25">
      <c r="A6" s="209" t="s">
        <v>107</v>
      </c>
      <c r="B6" s="211" t="s">
        <v>108</v>
      </c>
      <c r="C6" s="211" t="s">
        <v>109</v>
      </c>
      <c r="D6" s="210" t="s">
        <v>110</v>
      </c>
      <c r="E6" s="209" t="s">
        <v>111</v>
      </c>
      <c r="F6" s="208" t="s">
        <v>112</v>
      </c>
      <c r="G6" s="209" t="s">
        <v>29</v>
      </c>
      <c r="H6" s="212" t="s">
        <v>30</v>
      </c>
      <c r="I6" s="212" t="s">
        <v>113</v>
      </c>
      <c r="J6" s="212" t="s">
        <v>31</v>
      </c>
      <c r="K6" s="212" t="s">
        <v>114</v>
      </c>
      <c r="L6" s="212" t="s">
        <v>115</v>
      </c>
      <c r="M6" s="212" t="s">
        <v>116</v>
      </c>
      <c r="N6" s="212" t="s">
        <v>117</v>
      </c>
      <c r="O6" s="212" t="s">
        <v>118</v>
      </c>
      <c r="P6" s="212" t="s">
        <v>119</v>
      </c>
      <c r="Q6" s="212" t="s">
        <v>120</v>
      </c>
      <c r="R6" s="212" t="s">
        <v>121</v>
      </c>
      <c r="S6" s="212" t="s">
        <v>122</v>
      </c>
      <c r="T6" s="212" t="s">
        <v>123</v>
      </c>
      <c r="U6" s="212" t="s">
        <v>124</v>
      </c>
      <c r="V6" s="212" t="s">
        <v>125</v>
      </c>
      <c r="W6" s="212" t="s">
        <v>126</v>
      </c>
      <c r="X6" s="212" t="s">
        <v>127</v>
      </c>
      <c r="Y6" s="212" t="s">
        <v>128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8" t="s">
        <v>129</v>
      </c>
      <c r="B8" s="229" t="s">
        <v>77</v>
      </c>
      <c r="C8" s="245" t="s">
        <v>78</v>
      </c>
      <c r="D8" s="230"/>
      <c r="E8" s="231"/>
      <c r="F8" s="232"/>
      <c r="G8" s="232">
        <f>SUMIF(AG9:AG43,"&lt;&gt;NOR",G9:G43)</f>
        <v>0</v>
      </c>
      <c r="H8" s="232"/>
      <c r="I8" s="232">
        <f>SUM(I9:I43)</f>
        <v>0</v>
      </c>
      <c r="J8" s="232"/>
      <c r="K8" s="232">
        <f>SUM(K9:K43)</f>
        <v>0</v>
      </c>
      <c r="L8" s="232"/>
      <c r="M8" s="232">
        <f>SUM(M9:M43)</f>
        <v>0</v>
      </c>
      <c r="N8" s="231"/>
      <c r="O8" s="231">
        <f>SUM(O9:O43)</f>
        <v>0</v>
      </c>
      <c r="P8" s="231"/>
      <c r="Q8" s="231">
        <f>SUM(Q9:Q43)</f>
        <v>377.12</v>
      </c>
      <c r="R8" s="232"/>
      <c r="S8" s="232"/>
      <c r="T8" s="233"/>
      <c r="U8" s="227"/>
      <c r="V8" s="227">
        <f>SUM(V9:V43)</f>
        <v>321.35000000000002</v>
      </c>
      <c r="W8" s="227"/>
      <c r="X8" s="227"/>
      <c r="Y8" s="227"/>
      <c r="AG8" t="s">
        <v>130</v>
      </c>
    </row>
    <row r="9" spans="1:60" ht="20.399999999999999" outlineLevel="1" x14ac:dyDescent="0.25">
      <c r="A9" s="235">
        <v>1</v>
      </c>
      <c r="B9" s="236" t="s">
        <v>201</v>
      </c>
      <c r="C9" s="246" t="s">
        <v>202</v>
      </c>
      <c r="D9" s="237" t="s">
        <v>203</v>
      </c>
      <c r="E9" s="238">
        <v>1120.0999999999999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0.22500000000000001</v>
      </c>
      <c r="Q9" s="238">
        <f>ROUND(E9*P9,2)</f>
        <v>252.02</v>
      </c>
      <c r="R9" s="240" t="s">
        <v>204</v>
      </c>
      <c r="S9" s="240" t="s">
        <v>134</v>
      </c>
      <c r="T9" s="241" t="s">
        <v>134</v>
      </c>
      <c r="U9" s="223">
        <v>0.14199999999999999</v>
      </c>
      <c r="V9" s="223">
        <f>ROUND(E9*U9,2)</f>
        <v>159.05000000000001</v>
      </c>
      <c r="W9" s="223"/>
      <c r="X9" s="223" t="s">
        <v>205</v>
      </c>
      <c r="Y9" s="223" t="s">
        <v>137</v>
      </c>
      <c r="Z9" s="213"/>
      <c r="AA9" s="213"/>
      <c r="AB9" s="213"/>
      <c r="AC9" s="213"/>
      <c r="AD9" s="213"/>
      <c r="AE9" s="213"/>
      <c r="AF9" s="213"/>
      <c r="AG9" s="213" t="s">
        <v>206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58" t="s">
        <v>207</v>
      </c>
      <c r="D10" s="257"/>
      <c r="E10" s="257"/>
      <c r="F10" s="257"/>
      <c r="G10" s="257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208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5">
      <c r="A11" s="220"/>
      <c r="B11" s="221"/>
      <c r="C11" s="259" t="s">
        <v>209</v>
      </c>
      <c r="D11" s="253"/>
      <c r="E11" s="254">
        <v>668.7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210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5">
      <c r="A12" s="220"/>
      <c r="B12" s="221"/>
      <c r="C12" s="259" t="s">
        <v>211</v>
      </c>
      <c r="D12" s="253"/>
      <c r="E12" s="254">
        <v>451.4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210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5">
        <v>2</v>
      </c>
      <c r="B13" s="236" t="s">
        <v>212</v>
      </c>
      <c r="C13" s="246" t="s">
        <v>213</v>
      </c>
      <c r="D13" s="237" t="s">
        <v>214</v>
      </c>
      <c r="E13" s="238">
        <v>1087.8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0</v>
      </c>
      <c r="O13" s="238">
        <f>ROUND(E13*N13,2)</f>
        <v>0</v>
      </c>
      <c r="P13" s="238">
        <v>0.115</v>
      </c>
      <c r="Q13" s="238">
        <f>ROUND(E13*P13,2)</f>
        <v>125.1</v>
      </c>
      <c r="R13" s="240" t="s">
        <v>204</v>
      </c>
      <c r="S13" s="240" t="s">
        <v>134</v>
      </c>
      <c r="T13" s="241" t="s">
        <v>134</v>
      </c>
      <c r="U13" s="223">
        <v>0.13700000000000001</v>
      </c>
      <c r="V13" s="223">
        <f>ROUND(E13*U13,2)</f>
        <v>149.03</v>
      </c>
      <c r="W13" s="223"/>
      <c r="X13" s="223" t="s">
        <v>205</v>
      </c>
      <c r="Y13" s="223" t="s">
        <v>137</v>
      </c>
      <c r="Z13" s="213"/>
      <c r="AA13" s="213"/>
      <c r="AB13" s="213"/>
      <c r="AC13" s="213"/>
      <c r="AD13" s="213"/>
      <c r="AE13" s="213"/>
      <c r="AF13" s="213"/>
      <c r="AG13" s="213" t="s">
        <v>206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58" t="s">
        <v>215</v>
      </c>
      <c r="D14" s="257"/>
      <c r="E14" s="257"/>
      <c r="F14" s="257"/>
      <c r="G14" s="257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208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42" t="str">
        <f>C14</f>
        <v>s vybouráním lože, s přemístěním hmot na skládku na vzdálenost do 3 m nebo naložením na dopravní prostředek</v>
      </c>
      <c r="BB14" s="213"/>
      <c r="BC14" s="213"/>
      <c r="BD14" s="213"/>
      <c r="BE14" s="213"/>
      <c r="BF14" s="213"/>
      <c r="BG14" s="213"/>
      <c r="BH14" s="213"/>
    </row>
    <row r="15" spans="1:60" outlineLevel="2" x14ac:dyDescent="0.25">
      <c r="A15" s="220"/>
      <c r="B15" s="221"/>
      <c r="C15" s="248" t="s">
        <v>216</v>
      </c>
      <c r="D15" s="244"/>
      <c r="E15" s="244"/>
      <c r="F15" s="244"/>
      <c r="G15" s="244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140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5">
      <c r="A16" s="220"/>
      <c r="B16" s="221"/>
      <c r="C16" s="259" t="s">
        <v>217</v>
      </c>
      <c r="D16" s="253"/>
      <c r="E16" s="254">
        <v>43.8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210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3" x14ac:dyDescent="0.25">
      <c r="A17" s="220"/>
      <c r="B17" s="221"/>
      <c r="C17" s="259" t="s">
        <v>218</v>
      </c>
      <c r="D17" s="253"/>
      <c r="E17" s="254">
        <v>1044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210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35">
        <v>3</v>
      </c>
      <c r="B18" s="236" t="s">
        <v>219</v>
      </c>
      <c r="C18" s="246" t="s">
        <v>220</v>
      </c>
      <c r="D18" s="237" t="s">
        <v>221</v>
      </c>
      <c r="E18" s="238">
        <v>59.954000000000001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40" t="s">
        <v>222</v>
      </c>
      <c r="S18" s="240" t="s">
        <v>134</v>
      </c>
      <c r="T18" s="241" t="s">
        <v>134</v>
      </c>
      <c r="U18" s="223">
        <v>0</v>
      </c>
      <c r="V18" s="223">
        <f>ROUND(E18*U18,2)</f>
        <v>0</v>
      </c>
      <c r="W18" s="223"/>
      <c r="X18" s="223" t="s">
        <v>205</v>
      </c>
      <c r="Y18" s="223" t="s">
        <v>137</v>
      </c>
      <c r="Z18" s="213"/>
      <c r="AA18" s="213"/>
      <c r="AB18" s="213"/>
      <c r="AC18" s="213"/>
      <c r="AD18" s="213"/>
      <c r="AE18" s="213"/>
      <c r="AF18" s="213"/>
      <c r="AG18" s="213" t="s">
        <v>206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5">
      <c r="A19" s="220"/>
      <c r="B19" s="221"/>
      <c r="C19" s="259" t="s">
        <v>223</v>
      </c>
      <c r="D19" s="253"/>
      <c r="E19" s="254">
        <v>59.954000000000001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210</v>
      </c>
      <c r="AH19" s="213">
        <v>5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35">
        <v>4</v>
      </c>
      <c r="B20" s="236" t="s">
        <v>224</v>
      </c>
      <c r="C20" s="246" t="s">
        <v>225</v>
      </c>
      <c r="D20" s="237" t="s">
        <v>226</v>
      </c>
      <c r="E20" s="238">
        <v>59.954000000000001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40"/>
      <c r="S20" s="240" t="s">
        <v>175</v>
      </c>
      <c r="T20" s="241" t="s">
        <v>135</v>
      </c>
      <c r="U20" s="223">
        <v>0.22134999999999999</v>
      </c>
      <c r="V20" s="223">
        <f>ROUND(E20*U20,2)</f>
        <v>13.27</v>
      </c>
      <c r="W20" s="223"/>
      <c r="X20" s="223" t="s">
        <v>227</v>
      </c>
      <c r="Y20" s="223" t="s">
        <v>137</v>
      </c>
      <c r="Z20" s="213"/>
      <c r="AA20" s="213"/>
      <c r="AB20" s="213"/>
      <c r="AC20" s="213"/>
      <c r="AD20" s="213"/>
      <c r="AE20" s="213"/>
      <c r="AF20" s="213"/>
      <c r="AG20" s="213" t="s">
        <v>228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5">
      <c r="A21" s="220"/>
      <c r="B21" s="221"/>
      <c r="C21" s="247" t="s">
        <v>229</v>
      </c>
      <c r="D21" s="243"/>
      <c r="E21" s="243"/>
      <c r="F21" s="243"/>
      <c r="G21" s="24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140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 x14ac:dyDescent="0.25">
      <c r="A22" s="220"/>
      <c r="B22" s="221"/>
      <c r="C22" s="248" t="s">
        <v>230</v>
      </c>
      <c r="D22" s="244"/>
      <c r="E22" s="244"/>
      <c r="F22" s="244"/>
      <c r="G22" s="244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140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5">
      <c r="A23" s="220"/>
      <c r="B23" s="221"/>
      <c r="C23" s="248" t="s">
        <v>231</v>
      </c>
      <c r="D23" s="244"/>
      <c r="E23" s="244"/>
      <c r="F23" s="244"/>
      <c r="G23" s="244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140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5">
      <c r="A24" s="220"/>
      <c r="B24" s="221"/>
      <c r="C24" s="248" t="s">
        <v>232</v>
      </c>
      <c r="D24" s="244"/>
      <c r="E24" s="244"/>
      <c r="F24" s="244"/>
      <c r="G24" s="244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140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3" x14ac:dyDescent="0.25">
      <c r="A25" s="220"/>
      <c r="B25" s="221"/>
      <c r="C25" s="248" t="s">
        <v>233</v>
      </c>
      <c r="D25" s="244"/>
      <c r="E25" s="244"/>
      <c r="F25" s="244"/>
      <c r="G25" s="244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140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2" t="str">
        <f>C25</f>
        <v>- ztížení vykopávek v blízkosti podzemního vedení, konstrukcí a objektů vč. jejich dočasného zajištění</v>
      </c>
      <c r="BB25" s="213"/>
      <c r="BC25" s="213"/>
      <c r="BD25" s="213"/>
      <c r="BE25" s="213"/>
      <c r="BF25" s="213"/>
      <c r="BG25" s="213"/>
      <c r="BH25" s="213"/>
    </row>
    <row r="26" spans="1:60" outlineLevel="3" x14ac:dyDescent="0.25">
      <c r="A26" s="220"/>
      <c r="B26" s="221"/>
      <c r="C26" s="248" t="s">
        <v>234</v>
      </c>
      <c r="D26" s="244"/>
      <c r="E26" s="244"/>
      <c r="F26" s="244"/>
      <c r="G26" s="244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140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5">
      <c r="A27" s="220"/>
      <c r="B27" s="221"/>
      <c r="C27" s="248" t="s">
        <v>235</v>
      </c>
      <c r="D27" s="244"/>
      <c r="E27" s="244"/>
      <c r="F27" s="244"/>
      <c r="G27" s="244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140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5">
      <c r="A28" s="220"/>
      <c r="B28" s="221"/>
      <c r="C28" s="248" t="s">
        <v>236</v>
      </c>
      <c r="D28" s="244"/>
      <c r="E28" s="244"/>
      <c r="F28" s="244"/>
      <c r="G28" s="244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140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5">
      <c r="A29" s="220"/>
      <c r="B29" s="221"/>
      <c r="C29" s="248" t="s">
        <v>237</v>
      </c>
      <c r="D29" s="244"/>
      <c r="E29" s="244"/>
      <c r="F29" s="244"/>
      <c r="G29" s="244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140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42" t="str">
        <f>C29</f>
        <v>- čerpání vody vč. čerpacích jímek, potrubí a pohotovostní čerpací soupravy (viz ustanovení k pol. 1151,2)</v>
      </c>
      <c r="BB29" s="213"/>
      <c r="BC29" s="213"/>
      <c r="BD29" s="213"/>
      <c r="BE29" s="213"/>
      <c r="BF29" s="213"/>
      <c r="BG29" s="213"/>
      <c r="BH29" s="213"/>
    </row>
    <row r="30" spans="1:60" outlineLevel="3" x14ac:dyDescent="0.25">
      <c r="A30" s="220"/>
      <c r="B30" s="221"/>
      <c r="C30" s="248" t="s">
        <v>238</v>
      </c>
      <c r="D30" s="244"/>
      <c r="E30" s="244"/>
      <c r="F30" s="244"/>
      <c r="G30" s="244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140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5">
      <c r="A31" s="220"/>
      <c r="B31" s="221"/>
      <c r="C31" s="248" t="s">
        <v>239</v>
      </c>
      <c r="D31" s="244"/>
      <c r="E31" s="244"/>
      <c r="F31" s="244"/>
      <c r="G31" s="244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140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5">
      <c r="A32" s="220"/>
      <c r="B32" s="221"/>
      <c r="C32" s="248" t="s">
        <v>240</v>
      </c>
      <c r="D32" s="244"/>
      <c r="E32" s="244"/>
      <c r="F32" s="244"/>
      <c r="G32" s="244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140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 x14ac:dyDescent="0.25">
      <c r="A33" s="220"/>
      <c r="B33" s="221"/>
      <c r="C33" s="248" t="s">
        <v>241</v>
      </c>
      <c r="D33" s="244"/>
      <c r="E33" s="244"/>
      <c r="F33" s="244"/>
      <c r="G33" s="244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140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42" t="str">
        <f>C33</f>
        <v>- svahování a přesvah. svahů do konečného tvaru, výměna hornin v podloží a v pláni znehodnocené klimatickými vlivy</v>
      </c>
      <c r="BB33" s="213"/>
      <c r="BC33" s="213"/>
      <c r="BD33" s="213"/>
      <c r="BE33" s="213"/>
      <c r="BF33" s="213"/>
      <c r="BG33" s="213"/>
      <c r="BH33" s="213"/>
    </row>
    <row r="34" spans="1:60" outlineLevel="3" x14ac:dyDescent="0.25">
      <c r="A34" s="220"/>
      <c r="B34" s="221"/>
      <c r="C34" s="248" t="s">
        <v>242</v>
      </c>
      <c r="D34" s="244"/>
      <c r="E34" s="244"/>
      <c r="F34" s="244"/>
      <c r="G34" s="244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140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5">
      <c r="A35" s="220"/>
      <c r="B35" s="221"/>
      <c r="C35" s="248" t="s">
        <v>243</v>
      </c>
      <c r="D35" s="244"/>
      <c r="E35" s="244"/>
      <c r="F35" s="244"/>
      <c r="G35" s="244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140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5">
      <c r="A36" s="220"/>
      <c r="B36" s="221"/>
      <c r="C36" s="248" t="s">
        <v>244</v>
      </c>
      <c r="D36" s="244"/>
      <c r="E36" s="244"/>
      <c r="F36" s="244"/>
      <c r="G36" s="244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140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 x14ac:dyDescent="0.25">
      <c r="A37" s="220"/>
      <c r="B37" s="221"/>
      <c r="C37" s="248" t="s">
        <v>245</v>
      </c>
      <c r="D37" s="244"/>
      <c r="E37" s="244"/>
      <c r="F37" s="244"/>
      <c r="G37" s="244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140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3" x14ac:dyDescent="0.25">
      <c r="A38" s="220"/>
      <c r="B38" s="221"/>
      <c r="C38" s="248" t="s">
        <v>246</v>
      </c>
      <c r="D38" s="244"/>
      <c r="E38" s="244"/>
      <c r="F38" s="244"/>
      <c r="G38" s="244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140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3" x14ac:dyDescent="0.25">
      <c r="A39" s="220"/>
      <c r="B39" s="221"/>
      <c r="C39" s="248" t="s">
        <v>247</v>
      </c>
      <c r="D39" s="244"/>
      <c r="E39" s="244"/>
      <c r="F39" s="244"/>
      <c r="G39" s="244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140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5">
      <c r="A40" s="220"/>
      <c r="B40" s="221"/>
      <c r="C40" s="248" t="s">
        <v>248</v>
      </c>
      <c r="D40" s="244"/>
      <c r="E40" s="244"/>
      <c r="F40" s="244"/>
      <c r="G40" s="244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140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3" x14ac:dyDescent="0.25">
      <c r="A41" s="220"/>
      <c r="B41" s="221"/>
      <c r="C41" s="248" t="s">
        <v>249</v>
      </c>
      <c r="D41" s="244"/>
      <c r="E41" s="244"/>
      <c r="F41" s="244"/>
      <c r="G41" s="244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140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1" outlineLevel="3" x14ac:dyDescent="0.25">
      <c r="A42" s="220"/>
      <c r="B42" s="221"/>
      <c r="C42" s="248" t="s">
        <v>250</v>
      </c>
      <c r="D42" s="244"/>
      <c r="E42" s="244"/>
      <c r="F42" s="244"/>
      <c r="G42" s="244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140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42" t="str">
        <f>C42</f>
        <v>- veškeré pomocné konstrukce umožňující provedení vykopávky (příjezdy, sjezdy, nájezdy, lešení, podpěr. konstr., přemostění, zpevněné plochy, zakrytí a pod.)</v>
      </c>
      <c r="BB42" s="213"/>
      <c r="BC42" s="213"/>
      <c r="BD42" s="213"/>
      <c r="BE42" s="213"/>
      <c r="BF42" s="213"/>
      <c r="BG42" s="213"/>
      <c r="BH42" s="213"/>
    </row>
    <row r="43" spans="1:60" outlineLevel="2" x14ac:dyDescent="0.25">
      <c r="A43" s="220"/>
      <c r="B43" s="221"/>
      <c r="C43" s="259" t="s">
        <v>251</v>
      </c>
      <c r="D43" s="253"/>
      <c r="E43" s="254">
        <v>59.954000000000001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210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5">
      <c r="A44" s="228" t="s">
        <v>129</v>
      </c>
      <c r="B44" s="229" t="s">
        <v>79</v>
      </c>
      <c r="C44" s="245" t="s">
        <v>63</v>
      </c>
      <c r="D44" s="230"/>
      <c r="E44" s="231"/>
      <c r="F44" s="232"/>
      <c r="G44" s="232">
        <f>SUMIF(AG45:AG89,"&lt;&gt;NOR",G45:G89)</f>
        <v>0</v>
      </c>
      <c r="H44" s="232"/>
      <c r="I44" s="232">
        <f>SUM(I45:I89)</f>
        <v>0</v>
      </c>
      <c r="J44" s="232"/>
      <c r="K44" s="232">
        <f>SUM(K45:K89)</f>
        <v>0</v>
      </c>
      <c r="L44" s="232"/>
      <c r="M44" s="232">
        <f>SUM(M45:M89)</f>
        <v>0</v>
      </c>
      <c r="N44" s="231"/>
      <c r="O44" s="231">
        <f>SUM(O45:O89)</f>
        <v>8.93</v>
      </c>
      <c r="P44" s="231"/>
      <c r="Q44" s="231">
        <f>SUM(Q45:Q89)</f>
        <v>0</v>
      </c>
      <c r="R44" s="232"/>
      <c r="S44" s="232"/>
      <c r="T44" s="233"/>
      <c r="U44" s="227"/>
      <c r="V44" s="227">
        <f>SUM(V45:V89)</f>
        <v>8.67</v>
      </c>
      <c r="W44" s="227"/>
      <c r="X44" s="227"/>
      <c r="Y44" s="227"/>
      <c r="AG44" t="s">
        <v>130</v>
      </c>
    </row>
    <row r="45" spans="1:60" ht="20.399999999999999" outlineLevel="1" x14ac:dyDescent="0.25">
      <c r="A45" s="235">
        <v>5</v>
      </c>
      <c r="B45" s="236" t="s">
        <v>252</v>
      </c>
      <c r="C45" s="246" t="s">
        <v>253</v>
      </c>
      <c r="D45" s="237" t="s">
        <v>203</v>
      </c>
      <c r="E45" s="238">
        <v>62.3</v>
      </c>
      <c r="F45" s="239"/>
      <c r="G45" s="240">
        <f>ROUND(E45*F45,2)</f>
        <v>0</v>
      </c>
      <c r="H45" s="239"/>
      <c r="I45" s="240">
        <f>ROUND(E45*H45,2)</f>
        <v>0</v>
      </c>
      <c r="J45" s="239"/>
      <c r="K45" s="240">
        <f>ROUND(E45*J45,2)</f>
        <v>0</v>
      </c>
      <c r="L45" s="240">
        <v>21</v>
      </c>
      <c r="M45" s="240">
        <f>G45*(1+L45/100)</f>
        <v>0</v>
      </c>
      <c r="N45" s="238">
        <v>6.9000000000000006E-2</v>
      </c>
      <c r="O45" s="238">
        <f>ROUND(E45*N45,2)</f>
        <v>4.3</v>
      </c>
      <c r="P45" s="238">
        <v>0</v>
      </c>
      <c r="Q45" s="238">
        <f>ROUND(E45*P45,2)</f>
        <v>0</v>
      </c>
      <c r="R45" s="240" t="s">
        <v>204</v>
      </c>
      <c r="S45" s="240" t="s">
        <v>134</v>
      </c>
      <c r="T45" s="241" t="s">
        <v>134</v>
      </c>
      <c r="U45" s="223">
        <v>2.5000000000000001E-2</v>
      </c>
      <c r="V45" s="223">
        <f>ROUND(E45*U45,2)</f>
        <v>1.56</v>
      </c>
      <c r="W45" s="223"/>
      <c r="X45" s="223" t="s">
        <v>205</v>
      </c>
      <c r="Y45" s="223" t="s">
        <v>137</v>
      </c>
      <c r="Z45" s="213"/>
      <c r="AA45" s="213"/>
      <c r="AB45" s="213"/>
      <c r="AC45" s="213"/>
      <c r="AD45" s="213"/>
      <c r="AE45" s="213"/>
      <c r="AF45" s="213"/>
      <c r="AG45" s="213" t="s">
        <v>206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5">
      <c r="A46" s="220"/>
      <c r="B46" s="221"/>
      <c r="C46" s="247" t="s">
        <v>254</v>
      </c>
      <c r="D46" s="243"/>
      <c r="E46" s="243"/>
      <c r="F46" s="243"/>
      <c r="G46" s="24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140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5">
      <c r="A47" s="220"/>
      <c r="B47" s="221"/>
      <c r="C47" s="259" t="s">
        <v>255</v>
      </c>
      <c r="D47" s="253"/>
      <c r="E47" s="254">
        <v>62.3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210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35">
        <v>6</v>
      </c>
      <c r="B48" s="236" t="s">
        <v>256</v>
      </c>
      <c r="C48" s="246" t="s">
        <v>257</v>
      </c>
      <c r="D48" s="237" t="s">
        <v>203</v>
      </c>
      <c r="E48" s="238">
        <v>109.4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0</v>
      </c>
      <c r="O48" s="238">
        <f>ROUND(E48*N48,2)</f>
        <v>0</v>
      </c>
      <c r="P48" s="238">
        <v>0</v>
      </c>
      <c r="Q48" s="238">
        <f>ROUND(E48*P48,2)</f>
        <v>0</v>
      </c>
      <c r="R48" s="240"/>
      <c r="S48" s="240" t="s">
        <v>175</v>
      </c>
      <c r="T48" s="241" t="s">
        <v>135</v>
      </c>
      <c r="U48" s="223">
        <v>6.5000000000000002E-2</v>
      </c>
      <c r="V48" s="223">
        <f>ROUND(E48*U48,2)</f>
        <v>7.11</v>
      </c>
      <c r="W48" s="223"/>
      <c r="X48" s="223" t="s">
        <v>205</v>
      </c>
      <c r="Y48" s="223" t="s">
        <v>137</v>
      </c>
      <c r="Z48" s="213"/>
      <c r="AA48" s="213"/>
      <c r="AB48" s="213"/>
      <c r="AC48" s="213"/>
      <c r="AD48" s="213"/>
      <c r="AE48" s="213"/>
      <c r="AF48" s="213"/>
      <c r="AG48" s="213" t="s">
        <v>206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5">
      <c r="A49" s="220"/>
      <c r="B49" s="221"/>
      <c r="C49" s="247" t="s">
        <v>258</v>
      </c>
      <c r="D49" s="243"/>
      <c r="E49" s="243"/>
      <c r="F49" s="243"/>
      <c r="G49" s="24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140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5">
      <c r="A50" s="220"/>
      <c r="B50" s="221"/>
      <c r="C50" s="259" t="s">
        <v>259</v>
      </c>
      <c r="D50" s="253"/>
      <c r="E50" s="254">
        <v>109.4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210</v>
      </c>
      <c r="AH50" s="213">
        <v>5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5">
      <c r="A51" s="235">
        <v>7</v>
      </c>
      <c r="B51" s="236" t="s">
        <v>260</v>
      </c>
      <c r="C51" s="246" t="s">
        <v>261</v>
      </c>
      <c r="D51" s="237" t="s">
        <v>262</v>
      </c>
      <c r="E51" s="238">
        <v>2.8881600000000001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1</v>
      </c>
      <c r="O51" s="238">
        <f>ROUND(E51*N51,2)</f>
        <v>2.89</v>
      </c>
      <c r="P51" s="238">
        <v>0</v>
      </c>
      <c r="Q51" s="238">
        <f>ROUND(E51*P51,2)</f>
        <v>0</v>
      </c>
      <c r="R51" s="240" t="s">
        <v>263</v>
      </c>
      <c r="S51" s="240" t="s">
        <v>134</v>
      </c>
      <c r="T51" s="241" t="s">
        <v>134</v>
      </c>
      <c r="U51" s="223">
        <v>0</v>
      </c>
      <c r="V51" s="223">
        <f>ROUND(E51*U51,2)</f>
        <v>0</v>
      </c>
      <c r="W51" s="223"/>
      <c r="X51" s="223" t="s">
        <v>264</v>
      </c>
      <c r="Y51" s="223" t="s">
        <v>137</v>
      </c>
      <c r="Z51" s="213"/>
      <c r="AA51" s="213"/>
      <c r="AB51" s="213"/>
      <c r="AC51" s="213"/>
      <c r="AD51" s="213"/>
      <c r="AE51" s="213"/>
      <c r="AF51" s="213"/>
      <c r="AG51" s="213" t="s">
        <v>265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5">
      <c r="A52" s="220"/>
      <c r="B52" s="221"/>
      <c r="C52" s="247" t="s">
        <v>266</v>
      </c>
      <c r="D52" s="243"/>
      <c r="E52" s="243"/>
      <c r="F52" s="243"/>
      <c r="G52" s="24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140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5">
      <c r="A53" s="220"/>
      <c r="B53" s="221"/>
      <c r="C53" s="248" t="s">
        <v>267</v>
      </c>
      <c r="D53" s="244"/>
      <c r="E53" s="244"/>
      <c r="F53" s="244"/>
      <c r="G53" s="244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140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5">
      <c r="A54" s="220"/>
      <c r="B54" s="221"/>
      <c r="C54" s="248" t="s">
        <v>268</v>
      </c>
      <c r="D54" s="244"/>
      <c r="E54" s="244"/>
      <c r="F54" s="244"/>
      <c r="G54" s="244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140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5">
      <c r="A55" s="220"/>
      <c r="B55" s="221"/>
      <c r="C55" s="259" t="s">
        <v>269</v>
      </c>
      <c r="D55" s="253"/>
      <c r="E55" s="254">
        <v>2.8881600000000001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210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35">
        <v>8</v>
      </c>
      <c r="B56" s="236" t="s">
        <v>270</v>
      </c>
      <c r="C56" s="246" t="s">
        <v>271</v>
      </c>
      <c r="D56" s="237" t="s">
        <v>272</v>
      </c>
      <c r="E56" s="238">
        <v>918.96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1E-3</v>
      </c>
      <c r="O56" s="238">
        <f>ROUND(E56*N56,2)</f>
        <v>0.92</v>
      </c>
      <c r="P56" s="238">
        <v>0</v>
      </c>
      <c r="Q56" s="238">
        <f>ROUND(E56*P56,2)</f>
        <v>0</v>
      </c>
      <c r="R56" s="240"/>
      <c r="S56" s="240" t="s">
        <v>175</v>
      </c>
      <c r="T56" s="241" t="s">
        <v>135</v>
      </c>
      <c r="U56" s="223">
        <v>0</v>
      </c>
      <c r="V56" s="223">
        <f>ROUND(E56*U56,2)</f>
        <v>0</v>
      </c>
      <c r="W56" s="223"/>
      <c r="X56" s="223" t="s">
        <v>264</v>
      </c>
      <c r="Y56" s="223" t="s">
        <v>137</v>
      </c>
      <c r="Z56" s="213"/>
      <c r="AA56" s="213"/>
      <c r="AB56" s="213"/>
      <c r="AC56" s="213"/>
      <c r="AD56" s="213"/>
      <c r="AE56" s="213"/>
      <c r="AF56" s="213"/>
      <c r="AG56" s="213" t="s">
        <v>265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5">
      <c r="A57" s="220"/>
      <c r="B57" s="221"/>
      <c r="C57" s="247" t="s">
        <v>273</v>
      </c>
      <c r="D57" s="243"/>
      <c r="E57" s="243"/>
      <c r="F57" s="243"/>
      <c r="G57" s="24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140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5">
      <c r="A58" s="220"/>
      <c r="B58" s="221"/>
      <c r="C58" s="248" t="s">
        <v>274</v>
      </c>
      <c r="D58" s="244"/>
      <c r="E58" s="244"/>
      <c r="F58" s="244"/>
      <c r="G58" s="244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140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5">
      <c r="A59" s="220"/>
      <c r="B59" s="221"/>
      <c r="C59" s="260" t="s">
        <v>275</v>
      </c>
      <c r="D59" s="224"/>
      <c r="E59" s="225"/>
      <c r="F59" s="226"/>
      <c r="G59" s="226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140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1" outlineLevel="3" x14ac:dyDescent="0.25">
      <c r="A60" s="220"/>
      <c r="B60" s="221"/>
      <c r="C60" s="248" t="s">
        <v>276</v>
      </c>
      <c r="D60" s="244"/>
      <c r="E60" s="244"/>
      <c r="F60" s="244"/>
      <c r="G60" s="244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140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42" t="str">
        <f>C60</f>
        <v>Je-li v názvu položky v kontrolním rozpočtu nebo v soupisu prací uvedena obchodní značka jakéhokoliv materiálu, výrobku nebo technologie, má tento název pouze informativní charakter.</v>
      </c>
      <c r="BB60" s="213"/>
      <c r="BC60" s="213"/>
      <c r="BD60" s="213"/>
      <c r="BE60" s="213"/>
      <c r="BF60" s="213"/>
      <c r="BG60" s="213"/>
      <c r="BH60" s="213"/>
    </row>
    <row r="61" spans="1:60" ht="21" outlineLevel="3" x14ac:dyDescent="0.25">
      <c r="A61" s="220"/>
      <c r="B61" s="221"/>
      <c r="C61" s="248" t="s">
        <v>277</v>
      </c>
      <c r="D61" s="244"/>
      <c r="E61" s="244"/>
      <c r="F61" s="244"/>
      <c r="G61" s="244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140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42" t="str">
        <f>C61</f>
        <v>Pro ocenění a následně pro realizaci je možné použít i jiný materiál, výrobek nebo technologii, se srovnatelnými nebo lepšími užitnými vlastnostmi, které odpovídají požadavkům dokumentace.</v>
      </c>
      <c r="BB61" s="213"/>
      <c r="BC61" s="213"/>
      <c r="BD61" s="213"/>
      <c r="BE61" s="213"/>
      <c r="BF61" s="213"/>
      <c r="BG61" s="213"/>
      <c r="BH61" s="213"/>
    </row>
    <row r="62" spans="1:60" outlineLevel="2" x14ac:dyDescent="0.25">
      <c r="A62" s="220"/>
      <c r="B62" s="221"/>
      <c r="C62" s="259" t="s">
        <v>278</v>
      </c>
      <c r="D62" s="253"/>
      <c r="E62" s="254">
        <v>918.96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210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35">
        <v>9</v>
      </c>
      <c r="B63" s="236" t="s">
        <v>279</v>
      </c>
      <c r="C63" s="246" t="s">
        <v>280</v>
      </c>
      <c r="D63" s="237" t="s">
        <v>272</v>
      </c>
      <c r="E63" s="238">
        <v>240.68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38">
        <v>1E-3</v>
      </c>
      <c r="O63" s="238">
        <f>ROUND(E63*N63,2)</f>
        <v>0.24</v>
      </c>
      <c r="P63" s="238">
        <v>0</v>
      </c>
      <c r="Q63" s="238">
        <f>ROUND(E63*P63,2)</f>
        <v>0</v>
      </c>
      <c r="R63" s="240"/>
      <c r="S63" s="240" t="s">
        <v>175</v>
      </c>
      <c r="T63" s="241" t="s">
        <v>135</v>
      </c>
      <c r="U63" s="223">
        <v>0</v>
      </c>
      <c r="V63" s="223">
        <f>ROUND(E63*U63,2)</f>
        <v>0</v>
      </c>
      <c r="W63" s="223"/>
      <c r="X63" s="223" t="s">
        <v>264</v>
      </c>
      <c r="Y63" s="223" t="s">
        <v>137</v>
      </c>
      <c r="Z63" s="213"/>
      <c r="AA63" s="213"/>
      <c r="AB63" s="213"/>
      <c r="AC63" s="213"/>
      <c r="AD63" s="213"/>
      <c r="AE63" s="213"/>
      <c r="AF63" s="213"/>
      <c r="AG63" s="213" t="s">
        <v>265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5">
      <c r="A64" s="220"/>
      <c r="B64" s="221"/>
      <c r="C64" s="247" t="s">
        <v>281</v>
      </c>
      <c r="D64" s="243"/>
      <c r="E64" s="243"/>
      <c r="F64" s="243"/>
      <c r="G64" s="24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140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3" x14ac:dyDescent="0.25">
      <c r="A65" s="220"/>
      <c r="B65" s="221"/>
      <c r="C65" s="248" t="s">
        <v>258</v>
      </c>
      <c r="D65" s="244"/>
      <c r="E65" s="244"/>
      <c r="F65" s="244"/>
      <c r="G65" s="244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140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3" x14ac:dyDescent="0.25">
      <c r="A66" s="220"/>
      <c r="B66" s="221"/>
      <c r="C66" s="260" t="s">
        <v>275</v>
      </c>
      <c r="D66" s="224"/>
      <c r="E66" s="225"/>
      <c r="F66" s="226"/>
      <c r="G66" s="226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140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1" outlineLevel="3" x14ac:dyDescent="0.25">
      <c r="A67" s="220"/>
      <c r="B67" s="221"/>
      <c r="C67" s="248" t="s">
        <v>276</v>
      </c>
      <c r="D67" s="244"/>
      <c r="E67" s="244"/>
      <c r="F67" s="244"/>
      <c r="G67" s="244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140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42" t="str">
        <f>C67</f>
        <v>Je-li v názvu položky v kontrolním rozpočtu nebo v soupisu prací uvedena obchodní značka jakéhokoliv materiálu, výrobku nebo technologie, má tento název pouze informativní charakter.</v>
      </c>
      <c r="BB67" s="213"/>
      <c r="BC67" s="213"/>
      <c r="BD67" s="213"/>
      <c r="BE67" s="213"/>
      <c r="BF67" s="213"/>
      <c r="BG67" s="213"/>
      <c r="BH67" s="213"/>
    </row>
    <row r="68" spans="1:60" ht="21" outlineLevel="3" x14ac:dyDescent="0.25">
      <c r="A68" s="220"/>
      <c r="B68" s="221"/>
      <c r="C68" s="248" t="s">
        <v>277</v>
      </c>
      <c r="D68" s="244"/>
      <c r="E68" s="244"/>
      <c r="F68" s="244"/>
      <c r="G68" s="244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140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42" t="str">
        <f>C68</f>
        <v>Pro ocenění a následně pro realizaci je možné použít i jiný materiál, výrobek nebo technologii, se srovnatelnými nebo lepšími užitnými vlastnostmi, které odpovídají požadavkům dokumentace.</v>
      </c>
      <c r="BB68" s="213"/>
      <c r="BC68" s="213"/>
      <c r="BD68" s="213"/>
      <c r="BE68" s="213"/>
      <c r="BF68" s="213"/>
      <c r="BG68" s="213"/>
      <c r="BH68" s="213"/>
    </row>
    <row r="69" spans="1:60" outlineLevel="2" x14ac:dyDescent="0.25">
      <c r="A69" s="220"/>
      <c r="B69" s="221"/>
      <c r="C69" s="259" t="s">
        <v>282</v>
      </c>
      <c r="D69" s="253"/>
      <c r="E69" s="254">
        <v>240.68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210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35">
        <v>10</v>
      </c>
      <c r="B70" s="236" t="s">
        <v>283</v>
      </c>
      <c r="C70" s="246" t="s">
        <v>284</v>
      </c>
      <c r="D70" s="237" t="s">
        <v>272</v>
      </c>
      <c r="E70" s="238">
        <v>583.53959999999995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1E-3</v>
      </c>
      <c r="O70" s="238">
        <f>ROUND(E70*N70,2)</f>
        <v>0.57999999999999996</v>
      </c>
      <c r="P70" s="238">
        <v>0</v>
      </c>
      <c r="Q70" s="238">
        <f>ROUND(E70*P70,2)</f>
        <v>0</v>
      </c>
      <c r="R70" s="240"/>
      <c r="S70" s="240" t="s">
        <v>175</v>
      </c>
      <c r="T70" s="241" t="s">
        <v>135</v>
      </c>
      <c r="U70" s="223">
        <v>0</v>
      </c>
      <c r="V70" s="223">
        <f>ROUND(E70*U70,2)</f>
        <v>0</v>
      </c>
      <c r="W70" s="223"/>
      <c r="X70" s="223" t="s">
        <v>264</v>
      </c>
      <c r="Y70" s="223" t="s">
        <v>137</v>
      </c>
      <c r="Z70" s="213"/>
      <c r="AA70" s="213"/>
      <c r="AB70" s="213"/>
      <c r="AC70" s="213"/>
      <c r="AD70" s="213"/>
      <c r="AE70" s="213"/>
      <c r="AF70" s="213"/>
      <c r="AG70" s="213" t="s">
        <v>265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 x14ac:dyDescent="0.25">
      <c r="A71" s="220"/>
      <c r="B71" s="221"/>
      <c r="C71" s="247" t="s">
        <v>285</v>
      </c>
      <c r="D71" s="243"/>
      <c r="E71" s="243"/>
      <c r="F71" s="243"/>
      <c r="G71" s="24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140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5">
      <c r="A72" s="220"/>
      <c r="B72" s="221"/>
      <c r="C72" s="248" t="s">
        <v>286</v>
      </c>
      <c r="D72" s="244"/>
      <c r="E72" s="244"/>
      <c r="F72" s="244"/>
      <c r="G72" s="244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140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 x14ac:dyDescent="0.25">
      <c r="A73" s="220"/>
      <c r="B73" s="221"/>
      <c r="C73" s="260" t="s">
        <v>275</v>
      </c>
      <c r="D73" s="224"/>
      <c r="E73" s="225"/>
      <c r="F73" s="226"/>
      <c r="G73" s="226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140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1" outlineLevel="3" x14ac:dyDescent="0.25">
      <c r="A74" s="220"/>
      <c r="B74" s="221"/>
      <c r="C74" s="248" t="s">
        <v>276</v>
      </c>
      <c r="D74" s="244"/>
      <c r="E74" s="244"/>
      <c r="F74" s="244"/>
      <c r="G74" s="244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140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42" t="str">
        <f>C74</f>
        <v>Je-li v názvu položky v kontrolním rozpočtu nebo v soupisu prací uvedena obchodní značka jakéhokoliv materiálu, výrobku nebo technologie, má tento název pouze informativní charakter.</v>
      </c>
      <c r="BB74" s="213"/>
      <c r="BC74" s="213"/>
      <c r="BD74" s="213"/>
      <c r="BE74" s="213"/>
      <c r="BF74" s="213"/>
      <c r="BG74" s="213"/>
      <c r="BH74" s="213"/>
    </row>
    <row r="75" spans="1:60" ht="21" outlineLevel="3" x14ac:dyDescent="0.25">
      <c r="A75" s="220"/>
      <c r="B75" s="221"/>
      <c r="C75" s="248" t="s">
        <v>277</v>
      </c>
      <c r="D75" s="244"/>
      <c r="E75" s="244"/>
      <c r="F75" s="244"/>
      <c r="G75" s="244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140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42" t="str">
        <f>C75</f>
        <v>Pro ocenění a následně pro realizaci je možné použít i jiný materiál, výrobek nebo technologii, se srovnatelnými nebo lepšími užitnými vlastnostmi, které odpovídají požadavkům dokumentace.</v>
      </c>
      <c r="BB75" s="213"/>
      <c r="BC75" s="213"/>
      <c r="BD75" s="213"/>
      <c r="BE75" s="213"/>
      <c r="BF75" s="213"/>
      <c r="BG75" s="213"/>
      <c r="BH75" s="213"/>
    </row>
    <row r="76" spans="1:60" outlineLevel="2" x14ac:dyDescent="0.25">
      <c r="A76" s="220"/>
      <c r="B76" s="221"/>
      <c r="C76" s="259" t="s">
        <v>287</v>
      </c>
      <c r="D76" s="253"/>
      <c r="E76" s="254">
        <v>583.53959999999995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210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35">
        <v>11</v>
      </c>
      <c r="B77" s="236" t="s">
        <v>288</v>
      </c>
      <c r="C77" s="246" t="s">
        <v>289</v>
      </c>
      <c r="D77" s="237" t="s">
        <v>272</v>
      </c>
      <c r="E77" s="238">
        <v>3.6749999999999998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38">
        <v>1E-3</v>
      </c>
      <c r="O77" s="238">
        <f>ROUND(E77*N77,2)</f>
        <v>0</v>
      </c>
      <c r="P77" s="238">
        <v>0</v>
      </c>
      <c r="Q77" s="238">
        <f>ROUND(E77*P77,2)</f>
        <v>0</v>
      </c>
      <c r="R77" s="240"/>
      <c r="S77" s="240" t="s">
        <v>175</v>
      </c>
      <c r="T77" s="241" t="s">
        <v>135</v>
      </c>
      <c r="U77" s="223">
        <v>0</v>
      </c>
      <c r="V77" s="223">
        <f>ROUND(E77*U77,2)</f>
        <v>0</v>
      </c>
      <c r="W77" s="223"/>
      <c r="X77" s="223" t="s">
        <v>264</v>
      </c>
      <c r="Y77" s="223" t="s">
        <v>137</v>
      </c>
      <c r="Z77" s="213"/>
      <c r="AA77" s="213"/>
      <c r="AB77" s="213"/>
      <c r="AC77" s="213"/>
      <c r="AD77" s="213"/>
      <c r="AE77" s="213"/>
      <c r="AF77" s="213"/>
      <c r="AG77" s="213" t="s">
        <v>265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5">
      <c r="A78" s="220"/>
      <c r="B78" s="221"/>
      <c r="C78" s="247" t="s">
        <v>290</v>
      </c>
      <c r="D78" s="243"/>
      <c r="E78" s="243"/>
      <c r="F78" s="243"/>
      <c r="G78" s="24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140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5">
      <c r="A79" s="220"/>
      <c r="B79" s="221"/>
      <c r="C79" s="248" t="s">
        <v>291</v>
      </c>
      <c r="D79" s="244"/>
      <c r="E79" s="244"/>
      <c r="F79" s="244"/>
      <c r="G79" s="244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140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5">
      <c r="A80" s="220"/>
      <c r="B80" s="221"/>
      <c r="C80" s="260" t="s">
        <v>275</v>
      </c>
      <c r="D80" s="224"/>
      <c r="E80" s="225"/>
      <c r="F80" s="226"/>
      <c r="G80" s="226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140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1" outlineLevel="3" x14ac:dyDescent="0.25">
      <c r="A81" s="220"/>
      <c r="B81" s="221"/>
      <c r="C81" s="248" t="s">
        <v>276</v>
      </c>
      <c r="D81" s="244"/>
      <c r="E81" s="244"/>
      <c r="F81" s="244"/>
      <c r="G81" s="244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140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42" t="str">
        <f>C81</f>
        <v>Je-li v názvu položky v kontrolním rozpočtu nebo v soupisu prací uvedena obchodní značka jakéhokoliv materiálu, výrobku nebo technologie, má tento název pouze informativní charakter.</v>
      </c>
      <c r="BB81" s="213"/>
      <c r="BC81" s="213"/>
      <c r="BD81" s="213"/>
      <c r="BE81" s="213"/>
      <c r="BF81" s="213"/>
      <c r="BG81" s="213"/>
      <c r="BH81" s="213"/>
    </row>
    <row r="82" spans="1:60" ht="21" outlineLevel="3" x14ac:dyDescent="0.25">
      <c r="A82" s="220"/>
      <c r="B82" s="221"/>
      <c r="C82" s="248" t="s">
        <v>277</v>
      </c>
      <c r="D82" s="244"/>
      <c r="E82" s="244"/>
      <c r="F82" s="244"/>
      <c r="G82" s="244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140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42" t="str">
        <f>C82</f>
        <v>Pro ocenění a následně pro realizaci je možné použít i jiný materiál, výrobek nebo technologii, se srovnatelnými nebo lepšími užitnými vlastnostmi, které odpovídají požadavkům dokumentace.</v>
      </c>
      <c r="BB82" s="213"/>
      <c r="BC82" s="213"/>
      <c r="BD82" s="213"/>
      <c r="BE82" s="213"/>
      <c r="BF82" s="213"/>
      <c r="BG82" s="213"/>
      <c r="BH82" s="213"/>
    </row>
    <row r="83" spans="1:60" outlineLevel="2" x14ac:dyDescent="0.25">
      <c r="A83" s="220"/>
      <c r="B83" s="221"/>
      <c r="C83" s="259" t="s">
        <v>292</v>
      </c>
      <c r="D83" s="253"/>
      <c r="E83" s="254">
        <v>3.6749999999999998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210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5">
      <c r="A84" s="235">
        <v>12</v>
      </c>
      <c r="B84" s="236" t="s">
        <v>293</v>
      </c>
      <c r="C84" s="246" t="s">
        <v>294</v>
      </c>
      <c r="D84" s="237" t="s">
        <v>295</v>
      </c>
      <c r="E84" s="238">
        <v>0.308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21</v>
      </c>
      <c r="M84" s="240">
        <f>G84*(1+L84/100)</f>
        <v>0</v>
      </c>
      <c r="N84" s="238">
        <v>1E-3</v>
      </c>
      <c r="O84" s="238">
        <f>ROUND(E84*N84,2)</f>
        <v>0</v>
      </c>
      <c r="P84" s="238">
        <v>0</v>
      </c>
      <c r="Q84" s="238">
        <f>ROUND(E84*P84,2)</f>
        <v>0</v>
      </c>
      <c r="R84" s="240"/>
      <c r="S84" s="240" t="s">
        <v>175</v>
      </c>
      <c r="T84" s="241" t="s">
        <v>135</v>
      </c>
      <c r="U84" s="223">
        <v>0</v>
      </c>
      <c r="V84" s="223">
        <f>ROUND(E84*U84,2)</f>
        <v>0</v>
      </c>
      <c r="W84" s="223"/>
      <c r="X84" s="223" t="s">
        <v>264</v>
      </c>
      <c r="Y84" s="223" t="s">
        <v>137</v>
      </c>
      <c r="Z84" s="213"/>
      <c r="AA84" s="213"/>
      <c r="AB84" s="213"/>
      <c r="AC84" s="213"/>
      <c r="AD84" s="213"/>
      <c r="AE84" s="213"/>
      <c r="AF84" s="213"/>
      <c r="AG84" s="213" t="s">
        <v>265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5">
      <c r="A85" s="220"/>
      <c r="B85" s="221"/>
      <c r="C85" s="247" t="s">
        <v>296</v>
      </c>
      <c r="D85" s="243"/>
      <c r="E85" s="243"/>
      <c r="F85" s="243"/>
      <c r="G85" s="24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140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5">
      <c r="A86" s="220"/>
      <c r="B86" s="221"/>
      <c r="C86" s="260" t="s">
        <v>275</v>
      </c>
      <c r="D86" s="224"/>
      <c r="E86" s="225"/>
      <c r="F86" s="226"/>
      <c r="G86" s="226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140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1" outlineLevel="3" x14ac:dyDescent="0.25">
      <c r="A87" s="220"/>
      <c r="B87" s="221"/>
      <c r="C87" s="248" t="s">
        <v>276</v>
      </c>
      <c r="D87" s="244"/>
      <c r="E87" s="244"/>
      <c r="F87" s="244"/>
      <c r="G87" s="244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140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42" t="str">
        <f>C87</f>
        <v>Je-li v názvu položky v kontrolním rozpočtu nebo v soupisu prací uvedena obchodní značka jakéhokoliv materiálu, výrobku nebo technologie, má tento název pouze informativní charakter.</v>
      </c>
      <c r="BB87" s="213"/>
      <c r="BC87" s="213"/>
      <c r="BD87" s="213"/>
      <c r="BE87" s="213"/>
      <c r="BF87" s="213"/>
      <c r="BG87" s="213"/>
      <c r="BH87" s="213"/>
    </row>
    <row r="88" spans="1:60" ht="21" outlineLevel="3" x14ac:dyDescent="0.25">
      <c r="A88" s="220"/>
      <c r="B88" s="221"/>
      <c r="C88" s="248" t="s">
        <v>277</v>
      </c>
      <c r="D88" s="244"/>
      <c r="E88" s="244"/>
      <c r="F88" s="244"/>
      <c r="G88" s="244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140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42" t="str">
        <f>C88</f>
        <v>Pro ocenění a následně pro realizaci je možné použít i jiný materiál, výrobek nebo technologii, se srovnatelnými nebo lepšími užitnými vlastnostmi, které odpovídají požadavkům dokumentace.</v>
      </c>
      <c r="BB88" s="213"/>
      <c r="BC88" s="213"/>
      <c r="BD88" s="213"/>
      <c r="BE88" s="213"/>
      <c r="BF88" s="213"/>
      <c r="BG88" s="213"/>
      <c r="BH88" s="213"/>
    </row>
    <row r="89" spans="1:60" outlineLevel="2" x14ac:dyDescent="0.25">
      <c r="A89" s="220"/>
      <c r="B89" s="221"/>
      <c r="C89" s="259" t="s">
        <v>297</v>
      </c>
      <c r="D89" s="253"/>
      <c r="E89" s="254">
        <v>0.308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210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5">
      <c r="A90" s="228" t="s">
        <v>129</v>
      </c>
      <c r="B90" s="229" t="s">
        <v>80</v>
      </c>
      <c r="C90" s="245" t="s">
        <v>81</v>
      </c>
      <c r="D90" s="230"/>
      <c r="E90" s="231"/>
      <c r="F90" s="232"/>
      <c r="G90" s="232">
        <f>SUMIF(AG91:AG128,"&lt;&gt;NOR",G91:G128)</f>
        <v>0</v>
      </c>
      <c r="H90" s="232"/>
      <c r="I90" s="232">
        <f>SUM(I91:I128)</f>
        <v>0</v>
      </c>
      <c r="J90" s="232"/>
      <c r="K90" s="232">
        <f>SUM(K91:K128)</f>
        <v>0</v>
      </c>
      <c r="L90" s="232"/>
      <c r="M90" s="232">
        <f>SUM(M91:M128)</f>
        <v>0</v>
      </c>
      <c r="N90" s="231"/>
      <c r="O90" s="231">
        <f>SUM(O91:O128)</f>
        <v>402.09</v>
      </c>
      <c r="P90" s="231"/>
      <c r="Q90" s="231">
        <f>SUM(Q91:Q128)</f>
        <v>0</v>
      </c>
      <c r="R90" s="232"/>
      <c r="S90" s="232"/>
      <c r="T90" s="233"/>
      <c r="U90" s="227"/>
      <c r="V90" s="227">
        <f>SUM(V91:V128)</f>
        <v>1154.22</v>
      </c>
      <c r="W90" s="227"/>
      <c r="X90" s="227"/>
      <c r="Y90" s="227"/>
      <c r="AG90" t="s">
        <v>130</v>
      </c>
    </row>
    <row r="91" spans="1:60" outlineLevel="1" x14ac:dyDescent="0.25">
      <c r="A91" s="235">
        <v>13</v>
      </c>
      <c r="B91" s="236" t="s">
        <v>298</v>
      </c>
      <c r="C91" s="246" t="s">
        <v>299</v>
      </c>
      <c r="D91" s="237" t="s">
        <v>203</v>
      </c>
      <c r="E91" s="238">
        <v>398.7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38">
        <v>0.11</v>
      </c>
      <c r="O91" s="238">
        <f>ROUND(E91*N91,2)</f>
        <v>43.86</v>
      </c>
      <c r="P91" s="238">
        <v>0</v>
      </c>
      <c r="Q91" s="238">
        <f>ROUND(E91*P91,2)</f>
        <v>0</v>
      </c>
      <c r="R91" s="240" t="s">
        <v>204</v>
      </c>
      <c r="S91" s="240" t="s">
        <v>134</v>
      </c>
      <c r="T91" s="241" t="s">
        <v>134</v>
      </c>
      <c r="U91" s="223">
        <v>1.1930000000000001</v>
      </c>
      <c r="V91" s="223">
        <f>ROUND(E91*U91,2)</f>
        <v>475.65</v>
      </c>
      <c r="W91" s="223"/>
      <c r="X91" s="223" t="s">
        <v>205</v>
      </c>
      <c r="Y91" s="223" t="s">
        <v>137</v>
      </c>
      <c r="Z91" s="213"/>
      <c r="AA91" s="213"/>
      <c r="AB91" s="213"/>
      <c r="AC91" s="213"/>
      <c r="AD91" s="213"/>
      <c r="AE91" s="213"/>
      <c r="AF91" s="213"/>
      <c r="AG91" s="213" t="s">
        <v>206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5">
      <c r="A92" s="220"/>
      <c r="B92" s="221"/>
      <c r="C92" s="258" t="s">
        <v>300</v>
      </c>
      <c r="D92" s="257"/>
      <c r="E92" s="257"/>
      <c r="F92" s="257"/>
      <c r="G92" s="257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208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42" t="str">
        <f>C92</f>
        <v>s provedením lože do 50 mm, s vyplněním spár, s dvojím beraněním a se smetením přebytečného materiálu na krajnici</v>
      </c>
      <c r="BB92" s="213"/>
      <c r="BC92" s="213"/>
      <c r="BD92" s="213"/>
      <c r="BE92" s="213"/>
      <c r="BF92" s="213"/>
      <c r="BG92" s="213"/>
      <c r="BH92" s="213"/>
    </row>
    <row r="93" spans="1:60" outlineLevel="2" x14ac:dyDescent="0.25">
      <c r="A93" s="220"/>
      <c r="B93" s="221"/>
      <c r="C93" s="248" t="s">
        <v>301</v>
      </c>
      <c r="D93" s="244"/>
      <c r="E93" s="244"/>
      <c r="F93" s="244"/>
      <c r="G93" s="244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140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5">
      <c r="A94" s="220"/>
      <c r="B94" s="221"/>
      <c r="C94" s="259" t="s">
        <v>302</v>
      </c>
      <c r="D94" s="253"/>
      <c r="E94" s="254">
        <v>398.7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210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35">
        <v>14</v>
      </c>
      <c r="B95" s="236" t="s">
        <v>303</v>
      </c>
      <c r="C95" s="246" t="s">
        <v>304</v>
      </c>
      <c r="D95" s="237" t="s">
        <v>203</v>
      </c>
      <c r="E95" s="238">
        <v>690.5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38">
        <v>0</v>
      </c>
      <c r="O95" s="238">
        <f>ROUND(E95*N95,2)</f>
        <v>0</v>
      </c>
      <c r="P95" s="238">
        <v>0</v>
      </c>
      <c r="Q95" s="238">
        <f>ROUND(E95*P95,2)</f>
        <v>0</v>
      </c>
      <c r="R95" s="240" t="s">
        <v>204</v>
      </c>
      <c r="S95" s="240" t="s">
        <v>134</v>
      </c>
      <c r="T95" s="241" t="s">
        <v>134</v>
      </c>
      <c r="U95" s="223">
        <v>0.08</v>
      </c>
      <c r="V95" s="223">
        <f>ROUND(E95*U95,2)</f>
        <v>55.24</v>
      </c>
      <c r="W95" s="223"/>
      <c r="X95" s="223" t="s">
        <v>205</v>
      </c>
      <c r="Y95" s="223" t="s">
        <v>137</v>
      </c>
      <c r="Z95" s="213"/>
      <c r="AA95" s="213"/>
      <c r="AB95" s="213"/>
      <c r="AC95" s="213"/>
      <c r="AD95" s="213"/>
      <c r="AE95" s="213"/>
      <c r="AF95" s="213"/>
      <c r="AG95" s="213" t="s">
        <v>206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1" outlineLevel="2" x14ac:dyDescent="0.25">
      <c r="A96" s="220"/>
      <c r="B96" s="221"/>
      <c r="C96" s="258" t="s">
        <v>305</v>
      </c>
      <c r="D96" s="257"/>
      <c r="E96" s="257"/>
      <c r="F96" s="257"/>
      <c r="G96" s="257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208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42" t="str">
        <f>C96</f>
        <v>s provedením lože z kameniva drceného, s vyplněním spár, s dvojitým hutněním a se smetením přebytečného materiálu na krajnici. S dodáním hmot pro lože a výplň spár.</v>
      </c>
      <c r="BB96" s="213"/>
      <c r="BC96" s="213"/>
      <c r="BD96" s="213"/>
      <c r="BE96" s="213"/>
      <c r="BF96" s="213"/>
      <c r="BG96" s="213"/>
      <c r="BH96" s="213"/>
    </row>
    <row r="97" spans="1:60" outlineLevel="2" x14ac:dyDescent="0.25">
      <c r="A97" s="220"/>
      <c r="B97" s="221"/>
      <c r="C97" s="259" t="s">
        <v>306</v>
      </c>
      <c r="D97" s="253"/>
      <c r="E97" s="254">
        <v>690.5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210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35">
        <v>15</v>
      </c>
      <c r="B98" s="236" t="s">
        <v>307</v>
      </c>
      <c r="C98" s="246" t="s">
        <v>308</v>
      </c>
      <c r="D98" s="237" t="s">
        <v>203</v>
      </c>
      <c r="E98" s="238">
        <v>635.79999999999995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21</v>
      </c>
      <c r="M98" s="240">
        <f>G98*(1+L98/100)</f>
        <v>0</v>
      </c>
      <c r="N98" s="238">
        <v>7.3899999999999993E-2</v>
      </c>
      <c r="O98" s="238">
        <f>ROUND(E98*N98,2)</f>
        <v>46.99</v>
      </c>
      <c r="P98" s="238">
        <v>0</v>
      </c>
      <c r="Q98" s="238">
        <f>ROUND(E98*P98,2)</f>
        <v>0</v>
      </c>
      <c r="R98" s="240" t="s">
        <v>204</v>
      </c>
      <c r="S98" s="240" t="s">
        <v>134</v>
      </c>
      <c r="T98" s="241" t="s">
        <v>134</v>
      </c>
      <c r="U98" s="223">
        <v>0.748</v>
      </c>
      <c r="V98" s="223">
        <f>ROUND(E98*U98,2)</f>
        <v>475.58</v>
      </c>
      <c r="W98" s="223"/>
      <c r="X98" s="223" t="s">
        <v>205</v>
      </c>
      <c r="Y98" s="223" t="s">
        <v>137</v>
      </c>
      <c r="Z98" s="213"/>
      <c r="AA98" s="213"/>
      <c r="AB98" s="213"/>
      <c r="AC98" s="213"/>
      <c r="AD98" s="213"/>
      <c r="AE98" s="213"/>
      <c r="AF98" s="213"/>
      <c r="AG98" s="213" t="s">
        <v>206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21" outlineLevel="2" x14ac:dyDescent="0.25">
      <c r="A99" s="220"/>
      <c r="B99" s="221"/>
      <c r="C99" s="258" t="s">
        <v>309</v>
      </c>
      <c r="D99" s="257"/>
      <c r="E99" s="257"/>
      <c r="F99" s="257"/>
      <c r="G99" s="257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208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42" t="str">
        <f>C99</f>
        <v>s provedením lože z kameniva drceného, s vyplněním spár, s dvojitým hutněním vibrováním, a se smetením přebytečného materiálu na krajnici. S dodáním hmot pro lože a výplň spár.</v>
      </c>
      <c r="BB99" s="213"/>
      <c r="BC99" s="213"/>
      <c r="BD99" s="213"/>
      <c r="BE99" s="213"/>
      <c r="BF99" s="213"/>
      <c r="BG99" s="213"/>
      <c r="BH99" s="213"/>
    </row>
    <row r="100" spans="1:60" outlineLevel="2" x14ac:dyDescent="0.25">
      <c r="A100" s="220"/>
      <c r="B100" s="221"/>
      <c r="C100" s="259" t="s">
        <v>310</v>
      </c>
      <c r="D100" s="253"/>
      <c r="E100" s="254">
        <v>635.79999999999995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210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35">
        <v>16</v>
      </c>
      <c r="B101" s="236" t="s">
        <v>311</v>
      </c>
      <c r="C101" s="246" t="s">
        <v>312</v>
      </c>
      <c r="D101" s="237" t="s">
        <v>214</v>
      </c>
      <c r="E101" s="238">
        <v>20.715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38">
        <v>3.6000000000000002E-4</v>
      </c>
      <c r="O101" s="238">
        <f>ROUND(E101*N101,2)</f>
        <v>0.01</v>
      </c>
      <c r="P101" s="238">
        <v>0</v>
      </c>
      <c r="Q101" s="238">
        <f>ROUND(E101*P101,2)</f>
        <v>0</v>
      </c>
      <c r="R101" s="240" t="s">
        <v>204</v>
      </c>
      <c r="S101" s="240" t="s">
        <v>134</v>
      </c>
      <c r="T101" s="241" t="s">
        <v>134</v>
      </c>
      <c r="U101" s="223">
        <v>0.43</v>
      </c>
      <c r="V101" s="223">
        <f>ROUND(E101*U101,2)</f>
        <v>8.91</v>
      </c>
      <c r="W101" s="223"/>
      <c r="X101" s="223" t="s">
        <v>205</v>
      </c>
      <c r="Y101" s="223" t="s">
        <v>137</v>
      </c>
      <c r="Z101" s="213"/>
      <c r="AA101" s="213"/>
      <c r="AB101" s="213"/>
      <c r="AC101" s="213"/>
      <c r="AD101" s="213"/>
      <c r="AE101" s="213"/>
      <c r="AF101" s="213"/>
      <c r="AG101" s="213" t="s">
        <v>206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5">
      <c r="A102" s="220"/>
      <c r="B102" s="221"/>
      <c r="C102" s="247" t="s">
        <v>313</v>
      </c>
      <c r="D102" s="243"/>
      <c r="E102" s="243"/>
      <c r="F102" s="243"/>
      <c r="G102" s="24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140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2" x14ac:dyDescent="0.25">
      <c r="A103" s="220"/>
      <c r="B103" s="221"/>
      <c r="C103" s="259" t="s">
        <v>314</v>
      </c>
      <c r="D103" s="253"/>
      <c r="E103" s="254">
        <v>19.074000000000002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210</v>
      </c>
      <c r="AH103" s="213">
        <v>5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5">
      <c r="A104" s="220"/>
      <c r="B104" s="221"/>
      <c r="C104" s="259" t="s">
        <v>315</v>
      </c>
      <c r="D104" s="253"/>
      <c r="E104" s="254">
        <v>1.641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210</v>
      </c>
      <c r="AH104" s="213">
        <v>5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3" x14ac:dyDescent="0.25">
      <c r="A105" s="220"/>
      <c r="B105" s="221"/>
      <c r="C105" s="261" t="s">
        <v>316</v>
      </c>
      <c r="D105" s="255"/>
      <c r="E105" s="256"/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210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5">
      <c r="A106" s="220"/>
      <c r="B106" s="221"/>
      <c r="C106" s="262" t="s">
        <v>317</v>
      </c>
      <c r="D106" s="255"/>
      <c r="E106" s="256"/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210</v>
      </c>
      <c r="AH106" s="213">
        <v>2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5">
      <c r="A107" s="220"/>
      <c r="B107" s="221"/>
      <c r="C107" s="261" t="s">
        <v>318</v>
      </c>
      <c r="D107" s="255"/>
      <c r="E107" s="256"/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210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35">
        <v>17</v>
      </c>
      <c r="B108" s="236" t="s">
        <v>319</v>
      </c>
      <c r="C108" s="246" t="s">
        <v>320</v>
      </c>
      <c r="D108" s="237" t="s">
        <v>203</v>
      </c>
      <c r="E108" s="238">
        <v>54.7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38">
        <v>0.24</v>
      </c>
      <c r="O108" s="238">
        <f>ROUND(E108*N108,2)</f>
        <v>13.13</v>
      </c>
      <c r="P108" s="238">
        <v>0</v>
      </c>
      <c r="Q108" s="238">
        <f>ROUND(E108*P108,2)</f>
        <v>0</v>
      </c>
      <c r="R108" s="240"/>
      <c r="S108" s="240" t="s">
        <v>175</v>
      </c>
      <c r="T108" s="241" t="s">
        <v>135</v>
      </c>
      <c r="U108" s="223">
        <v>1.1439999999999999</v>
      </c>
      <c r="V108" s="223">
        <f>ROUND(E108*U108,2)</f>
        <v>62.58</v>
      </c>
      <c r="W108" s="223"/>
      <c r="X108" s="223" t="s">
        <v>205</v>
      </c>
      <c r="Y108" s="223" t="s">
        <v>137</v>
      </c>
      <c r="Z108" s="213"/>
      <c r="AA108" s="213"/>
      <c r="AB108" s="213"/>
      <c r="AC108" s="213"/>
      <c r="AD108" s="213"/>
      <c r="AE108" s="213"/>
      <c r="AF108" s="213"/>
      <c r="AG108" s="213" t="s">
        <v>206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5">
      <c r="A109" s="220"/>
      <c r="B109" s="221"/>
      <c r="C109" s="247" t="s">
        <v>321</v>
      </c>
      <c r="D109" s="243"/>
      <c r="E109" s="243"/>
      <c r="F109" s="243"/>
      <c r="G109" s="24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140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 x14ac:dyDescent="0.25">
      <c r="A110" s="220"/>
      <c r="B110" s="221"/>
      <c r="C110" s="248" t="s">
        <v>322</v>
      </c>
      <c r="D110" s="244"/>
      <c r="E110" s="244"/>
      <c r="F110" s="244"/>
      <c r="G110" s="244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140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3" x14ac:dyDescent="0.25">
      <c r="A111" s="220"/>
      <c r="B111" s="221"/>
      <c r="C111" s="248" t="s">
        <v>323</v>
      </c>
      <c r="D111" s="244"/>
      <c r="E111" s="244"/>
      <c r="F111" s="244"/>
      <c r="G111" s="244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140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3" x14ac:dyDescent="0.25">
      <c r="A112" s="220"/>
      <c r="B112" s="221"/>
      <c r="C112" s="248" t="s">
        <v>324</v>
      </c>
      <c r="D112" s="244"/>
      <c r="E112" s="244"/>
      <c r="F112" s="244"/>
      <c r="G112" s="244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140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5">
      <c r="A113" s="220"/>
      <c r="B113" s="221"/>
      <c r="C113" s="248" t="s">
        <v>325</v>
      </c>
      <c r="D113" s="244"/>
      <c r="E113" s="244"/>
      <c r="F113" s="244"/>
      <c r="G113" s="244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140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2" x14ac:dyDescent="0.25">
      <c r="A114" s="220"/>
      <c r="B114" s="221"/>
      <c r="C114" s="259" t="s">
        <v>326</v>
      </c>
      <c r="D114" s="253"/>
      <c r="E114" s="254">
        <v>54.7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210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35">
        <v>18</v>
      </c>
      <c r="B115" s="236" t="s">
        <v>327</v>
      </c>
      <c r="C115" s="246" t="s">
        <v>328</v>
      </c>
      <c r="D115" s="237" t="s">
        <v>203</v>
      </c>
      <c r="E115" s="238">
        <v>95.2</v>
      </c>
      <c r="F115" s="239"/>
      <c r="G115" s="240">
        <f>ROUND(E115*F115,2)</f>
        <v>0</v>
      </c>
      <c r="H115" s="239"/>
      <c r="I115" s="240">
        <f>ROUND(E115*H115,2)</f>
        <v>0</v>
      </c>
      <c r="J115" s="239"/>
      <c r="K115" s="240">
        <f>ROUND(E115*J115,2)</f>
        <v>0</v>
      </c>
      <c r="L115" s="240">
        <v>21</v>
      </c>
      <c r="M115" s="240">
        <f>G115*(1+L115/100)</f>
        <v>0</v>
      </c>
      <c r="N115" s="238">
        <v>0.33892</v>
      </c>
      <c r="O115" s="238">
        <f>ROUND(E115*N115,2)</f>
        <v>32.270000000000003</v>
      </c>
      <c r="P115" s="238">
        <v>0</v>
      </c>
      <c r="Q115" s="238">
        <f>ROUND(E115*P115,2)</f>
        <v>0</v>
      </c>
      <c r="R115" s="240"/>
      <c r="S115" s="240" t="s">
        <v>175</v>
      </c>
      <c r="T115" s="241" t="s">
        <v>135</v>
      </c>
      <c r="U115" s="223">
        <v>0.80100000000000005</v>
      </c>
      <c r="V115" s="223">
        <f>ROUND(E115*U115,2)</f>
        <v>76.260000000000005</v>
      </c>
      <c r="W115" s="223"/>
      <c r="X115" s="223" t="s">
        <v>205</v>
      </c>
      <c r="Y115" s="223" t="s">
        <v>137</v>
      </c>
      <c r="Z115" s="213"/>
      <c r="AA115" s="213"/>
      <c r="AB115" s="213"/>
      <c r="AC115" s="213"/>
      <c r="AD115" s="213"/>
      <c r="AE115" s="213"/>
      <c r="AF115" s="213"/>
      <c r="AG115" s="213" t="s">
        <v>206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2" x14ac:dyDescent="0.25">
      <c r="A116" s="220"/>
      <c r="B116" s="221"/>
      <c r="C116" s="247" t="s">
        <v>329</v>
      </c>
      <c r="D116" s="243"/>
      <c r="E116" s="243"/>
      <c r="F116" s="243"/>
      <c r="G116" s="24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140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5">
      <c r="A117" s="220"/>
      <c r="B117" s="221"/>
      <c r="C117" s="259" t="s">
        <v>330</v>
      </c>
      <c r="D117" s="253"/>
      <c r="E117" s="254">
        <v>95.2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210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35">
        <v>19</v>
      </c>
      <c r="B118" s="236" t="s">
        <v>331</v>
      </c>
      <c r="C118" s="246" t="s">
        <v>332</v>
      </c>
      <c r="D118" s="237" t="s">
        <v>203</v>
      </c>
      <c r="E118" s="238">
        <v>96.152000000000001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38">
        <v>0.12</v>
      </c>
      <c r="O118" s="238">
        <f>ROUND(E118*N118,2)</f>
        <v>11.54</v>
      </c>
      <c r="P118" s="238">
        <v>0</v>
      </c>
      <c r="Q118" s="238">
        <f>ROUND(E118*P118,2)</f>
        <v>0</v>
      </c>
      <c r="R118" s="240" t="s">
        <v>263</v>
      </c>
      <c r="S118" s="240" t="s">
        <v>134</v>
      </c>
      <c r="T118" s="241" t="s">
        <v>134</v>
      </c>
      <c r="U118" s="223">
        <v>0</v>
      </c>
      <c r="V118" s="223">
        <f>ROUND(E118*U118,2)</f>
        <v>0</v>
      </c>
      <c r="W118" s="223"/>
      <c r="X118" s="223" t="s">
        <v>264</v>
      </c>
      <c r="Y118" s="223" t="s">
        <v>137</v>
      </c>
      <c r="Z118" s="213"/>
      <c r="AA118" s="213"/>
      <c r="AB118" s="213"/>
      <c r="AC118" s="213"/>
      <c r="AD118" s="213"/>
      <c r="AE118" s="213"/>
      <c r="AF118" s="213"/>
      <c r="AG118" s="213" t="s">
        <v>265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5">
      <c r="A119" s="220"/>
      <c r="B119" s="221"/>
      <c r="C119" s="247" t="s">
        <v>333</v>
      </c>
      <c r="D119" s="243"/>
      <c r="E119" s="243"/>
      <c r="F119" s="243"/>
      <c r="G119" s="24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140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2" x14ac:dyDescent="0.25">
      <c r="A120" s="220"/>
      <c r="B120" s="221"/>
      <c r="C120" s="259" t="s">
        <v>334</v>
      </c>
      <c r="D120" s="253"/>
      <c r="E120" s="254">
        <v>96.152000000000001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3"/>
      <c r="AA120" s="213"/>
      <c r="AB120" s="213"/>
      <c r="AC120" s="213"/>
      <c r="AD120" s="213"/>
      <c r="AE120" s="213"/>
      <c r="AF120" s="213"/>
      <c r="AG120" s="213" t="s">
        <v>210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35">
        <v>20</v>
      </c>
      <c r="B121" s="236" t="s">
        <v>335</v>
      </c>
      <c r="C121" s="246" t="s">
        <v>336</v>
      </c>
      <c r="D121" s="237" t="s">
        <v>262</v>
      </c>
      <c r="E121" s="238">
        <v>100.67175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38">
        <v>1</v>
      </c>
      <c r="O121" s="238">
        <f>ROUND(E121*N121,2)</f>
        <v>100.67</v>
      </c>
      <c r="P121" s="238">
        <v>0</v>
      </c>
      <c r="Q121" s="238">
        <f>ROUND(E121*P121,2)</f>
        <v>0</v>
      </c>
      <c r="R121" s="240" t="s">
        <v>263</v>
      </c>
      <c r="S121" s="240" t="s">
        <v>134</v>
      </c>
      <c r="T121" s="241" t="s">
        <v>134</v>
      </c>
      <c r="U121" s="223">
        <v>0</v>
      </c>
      <c r="V121" s="223">
        <f>ROUND(E121*U121,2)</f>
        <v>0</v>
      </c>
      <c r="W121" s="223"/>
      <c r="X121" s="223" t="s">
        <v>264</v>
      </c>
      <c r="Y121" s="223" t="s">
        <v>137</v>
      </c>
      <c r="Z121" s="213"/>
      <c r="AA121" s="213"/>
      <c r="AB121" s="213"/>
      <c r="AC121" s="213"/>
      <c r="AD121" s="213"/>
      <c r="AE121" s="213"/>
      <c r="AF121" s="213"/>
      <c r="AG121" s="213" t="s">
        <v>265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5">
      <c r="A122" s="220"/>
      <c r="B122" s="221"/>
      <c r="C122" s="247" t="s">
        <v>337</v>
      </c>
      <c r="D122" s="243"/>
      <c r="E122" s="243"/>
      <c r="F122" s="243"/>
      <c r="G122" s="24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140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5">
      <c r="A123" s="220"/>
      <c r="B123" s="221"/>
      <c r="C123" s="259" t="s">
        <v>338</v>
      </c>
      <c r="D123" s="253"/>
      <c r="E123" s="254">
        <v>100.67175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210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35">
        <v>21</v>
      </c>
      <c r="B124" s="236" t="s">
        <v>339</v>
      </c>
      <c r="C124" s="246" t="s">
        <v>340</v>
      </c>
      <c r="D124" s="237" t="s">
        <v>203</v>
      </c>
      <c r="E124" s="238">
        <v>711.21500000000003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38">
        <v>0.216</v>
      </c>
      <c r="O124" s="238">
        <f>ROUND(E124*N124,2)</f>
        <v>153.62</v>
      </c>
      <c r="P124" s="238">
        <v>0</v>
      </c>
      <c r="Q124" s="238">
        <f>ROUND(E124*P124,2)</f>
        <v>0</v>
      </c>
      <c r="R124" s="240"/>
      <c r="S124" s="240" t="s">
        <v>175</v>
      </c>
      <c r="T124" s="241" t="s">
        <v>135</v>
      </c>
      <c r="U124" s="223">
        <v>0</v>
      </c>
      <c r="V124" s="223">
        <f>ROUND(E124*U124,2)</f>
        <v>0</v>
      </c>
      <c r="W124" s="223"/>
      <c r="X124" s="223" t="s">
        <v>264</v>
      </c>
      <c r="Y124" s="223" t="s">
        <v>137</v>
      </c>
      <c r="Z124" s="213"/>
      <c r="AA124" s="213"/>
      <c r="AB124" s="213"/>
      <c r="AC124" s="213"/>
      <c r="AD124" s="213"/>
      <c r="AE124" s="213"/>
      <c r="AF124" s="213"/>
      <c r="AG124" s="213" t="s">
        <v>265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 x14ac:dyDescent="0.25">
      <c r="A125" s="220"/>
      <c r="B125" s="221"/>
      <c r="C125" s="247" t="s">
        <v>341</v>
      </c>
      <c r="D125" s="243"/>
      <c r="E125" s="243"/>
      <c r="F125" s="243"/>
      <c r="G125" s="24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140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42" t="str">
        <f>C125</f>
        <v>Žulová kostka dlažební velká s řezaným a tryskaným povrchem; roz. 30x20/30/40 cm, tl. 8 cm. Strany řezané, horní strana tryskaná.</v>
      </c>
      <c r="BB125" s="213"/>
      <c r="BC125" s="213"/>
      <c r="BD125" s="213"/>
      <c r="BE125" s="213"/>
      <c r="BF125" s="213"/>
      <c r="BG125" s="213"/>
      <c r="BH125" s="213"/>
    </row>
    <row r="126" spans="1:60" outlineLevel="3" x14ac:dyDescent="0.25">
      <c r="A126" s="220"/>
      <c r="B126" s="221"/>
      <c r="C126" s="248" t="s">
        <v>342</v>
      </c>
      <c r="D126" s="244"/>
      <c r="E126" s="244"/>
      <c r="F126" s="244"/>
      <c r="G126" s="244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140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 x14ac:dyDescent="0.25">
      <c r="A127" s="220"/>
      <c r="B127" s="221"/>
      <c r="C127" s="259" t="s">
        <v>343</v>
      </c>
      <c r="D127" s="253"/>
      <c r="E127" s="254">
        <v>654.87400000000002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210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3" x14ac:dyDescent="0.25">
      <c r="A128" s="220"/>
      <c r="B128" s="221"/>
      <c r="C128" s="259" t="s">
        <v>344</v>
      </c>
      <c r="D128" s="253"/>
      <c r="E128" s="254">
        <v>56.341000000000001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210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x14ac:dyDescent="0.25">
      <c r="A129" s="228" t="s">
        <v>129</v>
      </c>
      <c r="B129" s="229" t="s">
        <v>82</v>
      </c>
      <c r="C129" s="245" t="s">
        <v>83</v>
      </c>
      <c r="D129" s="230"/>
      <c r="E129" s="231"/>
      <c r="F129" s="232"/>
      <c r="G129" s="232">
        <f>SUMIF(AG130:AG136,"&lt;&gt;NOR",G130:G136)</f>
        <v>0</v>
      </c>
      <c r="H129" s="232"/>
      <c r="I129" s="232">
        <f>SUM(I130:I136)</f>
        <v>0</v>
      </c>
      <c r="J129" s="232"/>
      <c r="K129" s="232">
        <f>SUM(K130:K136)</f>
        <v>0</v>
      </c>
      <c r="L129" s="232"/>
      <c r="M129" s="232">
        <f>SUM(M130:M136)</f>
        <v>0</v>
      </c>
      <c r="N129" s="231"/>
      <c r="O129" s="231">
        <f>SUM(O130:O136)</f>
        <v>0.67</v>
      </c>
      <c r="P129" s="231"/>
      <c r="Q129" s="231">
        <f>SUM(Q130:Q136)</f>
        <v>0</v>
      </c>
      <c r="R129" s="232"/>
      <c r="S129" s="232"/>
      <c r="T129" s="233"/>
      <c r="U129" s="227"/>
      <c r="V129" s="227">
        <f>SUM(V130:V136)</f>
        <v>90.74</v>
      </c>
      <c r="W129" s="227"/>
      <c r="X129" s="227"/>
      <c r="Y129" s="227"/>
      <c r="AG129" t="s">
        <v>130</v>
      </c>
    </row>
    <row r="130" spans="1:60" outlineLevel="1" x14ac:dyDescent="0.25">
      <c r="A130" s="235">
        <v>22</v>
      </c>
      <c r="B130" s="236" t="s">
        <v>345</v>
      </c>
      <c r="C130" s="246" t="s">
        <v>346</v>
      </c>
      <c r="D130" s="237" t="s">
        <v>203</v>
      </c>
      <c r="E130" s="238">
        <v>39.450000000000003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21</v>
      </c>
      <c r="M130" s="240">
        <f>G130*(1+L130/100)</f>
        <v>0</v>
      </c>
      <c r="N130" s="238">
        <v>1.7000000000000001E-2</v>
      </c>
      <c r="O130" s="238">
        <f>ROUND(E130*N130,2)</f>
        <v>0.67</v>
      </c>
      <c r="P130" s="238">
        <v>0</v>
      </c>
      <c r="Q130" s="238">
        <f>ROUND(E130*P130,2)</f>
        <v>0</v>
      </c>
      <c r="R130" s="240"/>
      <c r="S130" s="240" t="s">
        <v>175</v>
      </c>
      <c r="T130" s="241" t="s">
        <v>135</v>
      </c>
      <c r="U130" s="223">
        <v>2.2999999999999998</v>
      </c>
      <c r="V130" s="223">
        <f>ROUND(E130*U130,2)</f>
        <v>90.74</v>
      </c>
      <c r="W130" s="223"/>
      <c r="X130" s="223" t="s">
        <v>205</v>
      </c>
      <c r="Y130" s="223" t="s">
        <v>137</v>
      </c>
      <c r="Z130" s="213"/>
      <c r="AA130" s="213"/>
      <c r="AB130" s="213"/>
      <c r="AC130" s="213"/>
      <c r="AD130" s="213"/>
      <c r="AE130" s="213"/>
      <c r="AF130" s="213"/>
      <c r="AG130" s="213" t="s">
        <v>206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2" x14ac:dyDescent="0.25">
      <c r="A131" s="220"/>
      <c r="B131" s="221"/>
      <c r="C131" s="247" t="s">
        <v>347</v>
      </c>
      <c r="D131" s="243"/>
      <c r="E131" s="243"/>
      <c r="F131" s="243"/>
      <c r="G131" s="24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140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5">
      <c r="A132" s="220"/>
      <c r="B132" s="221"/>
      <c r="C132" s="259" t="s">
        <v>348</v>
      </c>
      <c r="D132" s="253"/>
      <c r="E132" s="254">
        <v>39.450000000000003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210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35">
        <v>23</v>
      </c>
      <c r="B133" s="236" t="s">
        <v>349</v>
      </c>
      <c r="C133" s="246" t="s">
        <v>350</v>
      </c>
      <c r="D133" s="237" t="s">
        <v>203</v>
      </c>
      <c r="E133" s="238">
        <v>54.7</v>
      </c>
      <c r="F133" s="239"/>
      <c r="G133" s="240">
        <f>ROUND(E133*F133,2)</f>
        <v>0</v>
      </c>
      <c r="H133" s="239"/>
      <c r="I133" s="240">
        <f>ROUND(E133*H133,2)</f>
        <v>0</v>
      </c>
      <c r="J133" s="239"/>
      <c r="K133" s="240">
        <f>ROUND(E133*J133,2)</f>
        <v>0</v>
      </c>
      <c r="L133" s="240">
        <v>21</v>
      </c>
      <c r="M133" s="240">
        <f>G133*(1+L133/100)</f>
        <v>0</v>
      </c>
      <c r="N133" s="238">
        <v>0</v>
      </c>
      <c r="O133" s="238">
        <f>ROUND(E133*N133,2)</f>
        <v>0</v>
      </c>
      <c r="P133" s="238">
        <v>0</v>
      </c>
      <c r="Q133" s="238">
        <f>ROUND(E133*P133,2)</f>
        <v>0</v>
      </c>
      <c r="R133" s="240"/>
      <c r="S133" s="240" t="s">
        <v>175</v>
      </c>
      <c r="T133" s="241" t="s">
        <v>135</v>
      </c>
      <c r="U133" s="223">
        <v>0</v>
      </c>
      <c r="V133" s="223">
        <f>ROUND(E133*U133,2)</f>
        <v>0</v>
      </c>
      <c r="W133" s="223"/>
      <c r="X133" s="223" t="s">
        <v>227</v>
      </c>
      <c r="Y133" s="223" t="s">
        <v>137</v>
      </c>
      <c r="Z133" s="213"/>
      <c r="AA133" s="213"/>
      <c r="AB133" s="213"/>
      <c r="AC133" s="213"/>
      <c r="AD133" s="213"/>
      <c r="AE133" s="213"/>
      <c r="AF133" s="213"/>
      <c r="AG133" s="213" t="s">
        <v>228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2" x14ac:dyDescent="0.25">
      <c r="A134" s="220"/>
      <c r="B134" s="221"/>
      <c r="C134" s="247" t="s">
        <v>351</v>
      </c>
      <c r="D134" s="243"/>
      <c r="E134" s="243"/>
      <c r="F134" s="243"/>
      <c r="G134" s="24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140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42" t="str">
        <f>C134</f>
        <v>Položka vč. prací a specifikací zahrnutých pro pol. č. 62845OA0 kromě nákladů na dodání vysokopevnostní spárovací hmoty.</v>
      </c>
      <c r="BB134" s="213"/>
      <c r="BC134" s="213"/>
      <c r="BD134" s="213"/>
      <c r="BE134" s="213"/>
      <c r="BF134" s="213"/>
      <c r="BG134" s="213"/>
      <c r="BH134" s="213"/>
    </row>
    <row r="135" spans="1:60" outlineLevel="3" x14ac:dyDescent="0.25">
      <c r="A135" s="220"/>
      <c r="B135" s="221"/>
      <c r="C135" s="248" t="s">
        <v>352</v>
      </c>
      <c r="D135" s="244"/>
      <c r="E135" s="244"/>
      <c r="F135" s="244"/>
      <c r="G135" s="244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140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2" x14ac:dyDescent="0.25">
      <c r="A136" s="220"/>
      <c r="B136" s="221"/>
      <c r="C136" s="259" t="s">
        <v>353</v>
      </c>
      <c r="D136" s="253"/>
      <c r="E136" s="254">
        <v>54.7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210</v>
      </c>
      <c r="AH136" s="213">
        <v>5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x14ac:dyDescent="0.25">
      <c r="A137" s="228" t="s">
        <v>129</v>
      </c>
      <c r="B137" s="229" t="s">
        <v>84</v>
      </c>
      <c r="C137" s="245" t="s">
        <v>85</v>
      </c>
      <c r="D137" s="230"/>
      <c r="E137" s="231"/>
      <c r="F137" s="232"/>
      <c r="G137" s="232">
        <f>SUMIF(AG138:AG148,"&lt;&gt;NOR",G138:G148)</f>
        <v>0</v>
      </c>
      <c r="H137" s="232"/>
      <c r="I137" s="232">
        <f>SUM(I138:I148)</f>
        <v>0</v>
      </c>
      <c r="J137" s="232"/>
      <c r="K137" s="232">
        <f>SUM(K138:K148)</f>
        <v>0</v>
      </c>
      <c r="L137" s="232"/>
      <c r="M137" s="232">
        <f>SUM(M138:M148)</f>
        <v>0</v>
      </c>
      <c r="N137" s="231"/>
      <c r="O137" s="231">
        <f>SUM(O138:O148)</f>
        <v>4.1399999999999997</v>
      </c>
      <c r="P137" s="231"/>
      <c r="Q137" s="231">
        <f>SUM(Q138:Q148)</f>
        <v>0</v>
      </c>
      <c r="R137" s="232"/>
      <c r="S137" s="232"/>
      <c r="T137" s="233"/>
      <c r="U137" s="227"/>
      <c r="V137" s="227">
        <f>SUM(V138:V148)</f>
        <v>30.83</v>
      </c>
      <c r="W137" s="227"/>
      <c r="X137" s="227"/>
      <c r="Y137" s="227"/>
      <c r="AG137" t="s">
        <v>130</v>
      </c>
    </row>
    <row r="138" spans="1:60" outlineLevel="1" x14ac:dyDescent="0.25">
      <c r="A138" s="235">
        <v>24</v>
      </c>
      <c r="B138" s="236" t="s">
        <v>354</v>
      </c>
      <c r="C138" s="246" t="s">
        <v>355</v>
      </c>
      <c r="D138" s="237" t="s">
        <v>356</v>
      </c>
      <c r="E138" s="238">
        <v>1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38">
        <v>0.43093999999999999</v>
      </c>
      <c r="O138" s="238">
        <f>ROUND(E138*N138,2)</f>
        <v>0.43</v>
      </c>
      <c r="P138" s="238">
        <v>0</v>
      </c>
      <c r="Q138" s="238">
        <f>ROUND(E138*P138,2)</f>
        <v>0</v>
      </c>
      <c r="R138" s="240"/>
      <c r="S138" s="240" t="s">
        <v>175</v>
      </c>
      <c r="T138" s="241" t="s">
        <v>135</v>
      </c>
      <c r="U138" s="223">
        <v>4.3750900000000001</v>
      </c>
      <c r="V138" s="223">
        <f>ROUND(E138*U138,2)</f>
        <v>4.38</v>
      </c>
      <c r="W138" s="223"/>
      <c r="X138" s="223" t="s">
        <v>227</v>
      </c>
      <c r="Y138" s="223" t="s">
        <v>137</v>
      </c>
      <c r="Z138" s="213"/>
      <c r="AA138" s="213"/>
      <c r="AB138" s="213"/>
      <c r="AC138" s="213"/>
      <c r="AD138" s="213"/>
      <c r="AE138" s="213"/>
      <c r="AF138" s="213"/>
      <c r="AG138" s="213" t="s">
        <v>228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2" x14ac:dyDescent="0.25">
      <c r="A139" s="220"/>
      <c r="B139" s="221"/>
      <c r="C139" s="247" t="s">
        <v>229</v>
      </c>
      <c r="D139" s="243"/>
      <c r="E139" s="243"/>
      <c r="F139" s="243"/>
      <c r="G139" s="24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140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5">
      <c r="A140" s="220"/>
      <c r="B140" s="221"/>
      <c r="C140" s="248" t="s">
        <v>357</v>
      </c>
      <c r="D140" s="244"/>
      <c r="E140" s="244"/>
      <c r="F140" s="244"/>
      <c r="G140" s="244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140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42" t="str">
        <f>C140</f>
        <v>- všechny nutné práce a materiály pro zvýšení nebo snížení zařízení (včetně nutné úpravy stávajícího povrchu vozovky nebo chodníku)</v>
      </c>
      <c r="BB140" s="213"/>
      <c r="BC140" s="213"/>
      <c r="BD140" s="213"/>
      <c r="BE140" s="213"/>
      <c r="BF140" s="213"/>
      <c r="BG140" s="213"/>
      <c r="BH140" s="213"/>
    </row>
    <row r="141" spans="1:60" outlineLevel="2" x14ac:dyDescent="0.25">
      <c r="A141" s="220"/>
      <c r="B141" s="221"/>
      <c r="C141" s="259" t="s">
        <v>358</v>
      </c>
      <c r="D141" s="253"/>
      <c r="E141" s="254">
        <v>1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3"/>
      <c r="AA141" s="213"/>
      <c r="AB141" s="213"/>
      <c r="AC141" s="213"/>
      <c r="AD141" s="213"/>
      <c r="AE141" s="213"/>
      <c r="AF141" s="213"/>
      <c r="AG141" s="213" t="s">
        <v>210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5">
      <c r="A142" s="235">
        <v>25</v>
      </c>
      <c r="B142" s="236" t="s">
        <v>359</v>
      </c>
      <c r="C142" s="246" t="s">
        <v>360</v>
      </c>
      <c r="D142" s="237" t="s">
        <v>356</v>
      </c>
      <c r="E142" s="238">
        <v>2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38">
        <v>0.43381999999999998</v>
      </c>
      <c r="O142" s="238">
        <f>ROUND(E142*N142,2)</f>
        <v>0.87</v>
      </c>
      <c r="P142" s="238">
        <v>0</v>
      </c>
      <c r="Q142" s="238">
        <f>ROUND(E142*P142,2)</f>
        <v>0</v>
      </c>
      <c r="R142" s="240"/>
      <c r="S142" s="240" t="s">
        <v>175</v>
      </c>
      <c r="T142" s="241" t="s">
        <v>135</v>
      </c>
      <c r="U142" s="223">
        <v>4.4003300000000003</v>
      </c>
      <c r="V142" s="223">
        <f>ROUND(E142*U142,2)</f>
        <v>8.8000000000000007</v>
      </c>
      <c r="W142" s="223"/>
      <c r="X142" s="223" t="s">
        <v>227</v>
      </c>
      <c r="Y142" s="223" t="s">
        <v>137</v>
      </c>
      <c r="Z142" s="213"/>
      <c r="AA142" s="213"/>
      <c r="AB142" s="213"/>
      <c r="AC142" s="213"/>
      <c r="AD142" s="213"/>
      <c r="AE142" s="213"/>
      <c r="AF142" s="213"/>
      <c r="AG142" s="213" t="s">
        <v>228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2" x14ac:dyDescent="0.25">
      <c r="A143" s="220"/>
      <c r="B143" s="221"/>
      <c r="C143" s="247" t="s">
        <v>229</v>
      </c>
      <c r="D143" s="243"/>
      <c r="E143" s="243"/>
      <c r="F143" s="243"/>
      <c r="G143" s="24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140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3" x14ac:dyDescent="0.25">
      <c r="A144" s="220"/>
      <c r="B144" s="221"/>
      <c r="C144" s="248" t="s">
        <v>357</v>
      </c>
      <c r="D144" s="244"/>
      <c r="E144" s="244"/>
      <c r="F144" s="244"/>
      <c r="G144" s="244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140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42" t="str">
        <f>C144</f>
        <v>- všechny nutné práce a materiály pro zvýšení nebo snížení zařízení (včetně nutné úpravy stávajícího povrchu vozovky nebo chodníku)</v>
      </c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5">
      <c r="A145" s="235">
        <v>26</v>
      </c>
      <c r="B145" s="236" t="s">
        <v>361</v>
      </c>
      <c r="C145" s="246" t="s">
        <v>362</v>
      </c>
      <c r="D145" s="237" t="s">
        <v>356</v>
      </c>
      <c r="E145" s="238">
        <v>9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38">
        <v>0.31590000000000001</v>
      </c>
      <c r="O145" s="238">
        <f>ROUND(E145*N145,2)</f>
        <v>2.84</v>
      </c>
      <c r="P145" s="238">
        <v>0</v>
      </c>
      <c r="Q145" s="238">
        <f>ROUND(E145*P145,2)</f>
        <v>0</v>
      </c>
      <c r="R145" s="240"/>
      <c r="S145" s="240" t="s">
        <v>175</v>
      </c>
      <c r="T145" s="241" t="s">
        <v>135</v>
      </c>
      <c r="U145" s="223">
        <v>1.96086</v>
      </c>
      <c r="V145" s="223">
        <f>ROUND(E145*U145,2)</f>
        <v>17.649999999999999</v>
      </c>
      <c r="W145" s="223"/>
      <c r="X145" s="223" t="s">
        <v>227</v>
      </c>
      <c r="Y145" s="223" t="s">
        <v>137</v>
      </c>
      <c r="Z145" s="213"/>
      <c r="AA145" s="213"/>
      <c r="AB145" s="213"/>
      <c r="AC145" s="213"/>
      <c r="AD145" s="213"/>
      <c r="AE145" s="213"/>
      <c r="AF145" s="213"/>
      <c r="AG145" s="213" t="s">
        <v>228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2" x14ac:dyDescent="0.25">
      <c r="A146" s="220"/>
      <c r="B146" s="221"/>
      <c r="C146" s="247" t="s">
        <v>229</v>
      </c>
      <c r="D146" s="243"/>
      <c r="E146" s="243"/>
      <c r="F146" s="243"/>
      <c r="G146" s="24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3"/>
      <c r="AA146" s="213"/>
      <c r="AB146" s="213"/>
      <c r="AC146" s="213"/>
      <c r="AD146" s="213"/>
      <c r="AE146" s="213"/>
      <c r="AF146" s="213"/>
      <c r="AG146" s="213" t="s">
        <v>140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 x14ac:dyDescent="0.25">
      <c r="A147" s="220"/>
      <c r="B147" s="221"/>
      <c r="C147" s="248" t="s">
        <v>357</v>
      </c>
      <c r="D147" s="244"/>
      <c r="E147" s="244"/>
      <c r="F147" s="244"/>
      <c r="G147" s="244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140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42" t="str">
        <f>C147</f>
        <v>- všechny nutné práce a materiály pro zvýšení nebo snížení zařízení (včetně nutné úpravy stávajícího povrchu vozovky nebo chodníku)</v>
      </c>
      <c r="BB147" s="213"/>
      <c r="BC147" s="213"/>
      <c r="BD147" s="213"/>
      <c r="BE147" s="213"/>
      <c r="BF147" s="213"/>
      <c r="BG147" s="213"/>
      <c r="BH147" s="213"/>
    </row>
    <row r="148" spans="1:60" outlineLevel="2" x14ac:dyDescent="0.25">
      <c r="A148" s="220"/>
      <c r="B148" s="221"/>
      <c r="C148" s="259" t="s">
        <v>363</v>
      </c>
      <c r="D148" s="253"/>
      <c r="E148" s="254">
        <v>9</v>
      </c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3"/>
      <c r="AA148" s="213"/>
      <c r="AB148" s="213"/>
      <c r="AC148" s="213"/>
      <c r="AD148" s="213"/>
      <c r="AE148" s="213"/>
      <c r="AF148" s="213"/>
      <c r="AG148" s="213" t="s">
        <v>210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x14ac:dyDescent="0.25">
      <c r="A149" s="228" t="s">
        <v>129</v>
      </c>
      <c r="B149" s="229" t="s">
        <v>86</v>
      </c>
      <c r="C149" s="245" t="s">
        <v>87</v>
      </c>
      <c r="D149" s="230"/>
      <c r="E149" s="231"/>
      <c r="F149" s="232"/>
      <c r="G149" s="232">
        <f>SUMIF(AG150:AG161,"&lt;&gt;NOR",G150:G161)</f>
        <v>0</v>
      </c>
      <c r="H149" s="232"/>
      <c r="I149" s="232">
        <f>SUM(I150:I161)</f>
        <v>0</v>
      </c>
      <c r="J149" s="232"/>
      <c r="K149" s="232">
        <f>SUM(K150:K161)</f>
        <v>0</v>
      </c>
      <c r="L149" s="232"/>
      <c r="M149" s="232">
        <f>SUM(M150:M161)</f>
        <v>0</v>
      </c>
      <c r="N149" s="231"/>
      <c r="O149" s="231">
        <f>SUM(O150:O161)</f>
        <v>70.52000000000001</v>
      </c>
      <c r="P149" s="231"/>
      <c r="Q149" s="231">
        <f>SUM(Q150:Q161)</f>
        <v>0</v>
      </c>
      <c r="R149" s="232"/>
      <c r="S149" s="232"/>
      <c r="T149" s="233"/>
      <c r="U149" s="227"/>
      <c r="V149" s="227">
        <f>SUM(V150:V161)</f>
        <v>95.149999999999991</v>
      </c>
      <c r="W149" s="227"/>
      <c r="X149" s="227"/>
      <c r="Y149" s="227"/>
      <c r="AG149" t="s">
        <v>130</v>
      </c>
    </row>
    <row r="150" spans="1:60" outlineLevel="1" x14ac:dyDescent="0.25">
      <c r="A150" s="235">
        <v>27</v>
      </c>
      <c r="B150" s="236" t="s">
        <v>364</v>
      </c>
      <c r="C150" s="246" t="s">
        <v>365</v>
      </c>
      <c r="D150" s="237" t="s">
        <v>214</v>
      </c>
      <c r="E150" s="238">
        <v>7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38">
        <v>0</v>
      </c>
      <c r="O150" s="238">
        <f>ROUND(E150*N150,2)</f>
        <v>0</v>
      </c>
      <c r="P150" s="238">
        <v>0</v>
      </c>
      <c r="Q150" s="238">
        <f>ROUND(E150*P150,2)</f>
        <v>0</v>
      </c>
      <c r="R150" s="240"/>
      <c r="S150" s="240" t="s">
        <v>175</v>
      </c>
      <c r="T150" s="241" t="s">
        <v>135</v>
      </c>
      <c r="U150" s="223">
        <v>7.4999999999999997E-2</v>
      </c>
      <c r="V150" s="223">
        <f>ROUND(E150*U150,2)</f>
        <v>0.53</v>
      </c>
      <c r="W150" s="223"/>
      <c r="X150" s="223" t="s">
        <v>205</v>
      </c>
      <c r="Y150" s="223" t="s">
        <v>137</v>
      </c>
      <c r="Z150" s="213"/>
      <c r="AA150" s="213"/>
      <c r="AB150" s="213"/>
      <c r="AC150" s="213"/>
      <c r="AD150" s="213"/>
      <c r="AE150" s="213"/>
      <c r="AF150" s="213"/>
      <c r="AG150" s="213" t="s">
        <v>206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5">
      <c r="A151" s="220"/>
      <c r="B151" s="221"/>
      <c r="C151" s="259" t="s">
        <v>366</v>
      </c>
      <c r="D151" s="253"/>
      <c r="E151" s="254">
        <v>7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210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35">
        <v>28</v>
      </c>
      <c r="B152" s="236" t="s">
        <v>367</v>
      </c>
      <c r="C152" s="246" t="s">
        <v>368</v>
      </c>
      <c r="D152" s="237" t="s">
        <v>214</v>
      </c>
      <c r="E152" s="238">
        <v>243.96064000000001</v>
      </c>
      <c r="F152" s="239"/>
      <c r="G152" s="240">
        <f>ROUND(E152*F152,2)</f>
        <v>0</v>
      </c>
      <c r="H152" s="239"/>
      <c r="I152" s="240">
        <f>ROUND(E152*H152,2)</f>
        <v>0</v>
      </c>
      <c r="J152" s="239"/>
      <c r="K152" s="240">
        <f>ROUND(E152*J152,2)</f>
        <v>0</v>
      </c>
      <c r="L152" s="240">
        <v>21</v>
      </c>
      <c r="M152" s="240">
        <f>G152*(1+L152/100)</f>
        <v>0</v>
      </c>
      <c r="N152" s="238">
        <v>0.18806</v>
      </c>
      <c r="O152" s="238">
        <f>ROUND(E152*N152,2)</f>
        <v>45.88</v>
      </c>
      <c r="P152" s="238">
        <v>0</v>
      </c>
      <c r="Q152" s="238">
        <f>ROUND(E152*P152,2)</f>
        <v>0</v>
      </c>
      <c r="R152" s="240"/>
      <c r="S152" s="240" t="s">
        <v>175</v>
      </c>
      <c r="T152" s="241" t="s">
        <v>135</v>
      </c>
      <c r="U152" s="223">
        <v>0.38661000000000001</v>
      </c>
      <c r="V152" s="223">
        <f>ROUND(E152*U152,2)</f>
        <v>94.32</v>
      </c>
      <c r="W152" s="223"/>
      <c r="X152" s="223" t="s">
        <v>205</v>
      </c>
      <c r="Y152" s="223" t="s">
        <v>137</v>
      </c>
      <c r="Z152" s="213"/>
      <c r="AA152" s="213"/>
      <c r="AB152" s="213"/>
      <c r="AC152" s="213"/>
      <c r="AD152" s="213"/>
      <c r="AE152" s="213"/>
      <c r="AF152" s="213"/>
      <c r="AG152" s="213" t="s">
        <v>206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2" x14ac:dyDescent="0.25">
      <c r="A153" s="220"/>
      <c r="B153" s="221"/>
      <c r="C153" s="247" t="s">
        <v>369</v>
      </c>
      <c r="D153" s="243"/>
      <c r="E153" s="243"/>
      <c r="F153" s="243"/>
      <c r="G153" s="24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140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2" x14ac:dyDescent="0.25">
      <c r="A154" s="220"/>
      <c r="B154" s="221"/>
      <c r="C154" s="259" t="s">
        <v>370</v>
      </c>
      <c r="D154" s="253"/>
      <c r="E154" s="254">
        <v>243.96064000000001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210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3" x14ac:dyDescent="0.25">
      <c r="A155" s="220"/>
      <c r="B155" s="221"/>
      <c r="C155" s="261" t="s">
        <v>316</v>
      </c>
      <c r="D155" s="255"/>
      <c r="E155" s="256"/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3"/>
      <c r="AA155" s="213"/>
      <c r="AB155" s="213"/>
      <c r="AC155" s="213"/>
      <c r="AD155" s="213"/>
      <c r="AE155" s="213"/>
      <c r="AF155" s="213"/>
      <c r="AG155" s="213" t="s">
        <v>210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3" x14ac:dyDescent="0.25">
      <c r="A156" s="220"/>
      <c r="B156" s="221"/>
      <c r="C156" s="262" t="s">
        <v>371</v>
      </c>
      <c r="D156" s="255"/>
      <c r="E156" s="256">
        <v>0.99009999999999998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210</v>
      </c>
      <c r="AH156" s="213">
        <v>2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3" x14ac:dyDescent="0.25">
      <c r="A157" s="220"/>
      <c r="B157" s="221"/>
      <c r="C157" s="261" t="s">
        <v>318</v>
      </c>
      <c r="D157" s="255"/>
      <c r="E157" s="256"/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210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5">
      <c r="A158" s="235">
        <v>29</v>
      </c>
      <c r="B158" s="236" t="s">
        <v>372</v>
      </c>
      <c r="C158" s="246" t="s">
        <v>373</v>
      </c>
      <c r="D158" s="237" t="s">
        <v>214</v>
      </c>
      <c r="E158" s="238">
        <v>7</v>
      </c>
      <c r="F158" s="239"/>
      <c r="G158" s="240">
        <f>ROUND(E158*F158,2)</f>
        <v>0</v>
      </c>
      <c r="H158" s="239"/>
      <c r="I158" s="240">
        <f>ROUND(E158*H158,2)</f>
        <v>0</v>
      </c>
      <c r="J158" s="239"/>
      <c r="K158" s="240">
        <f>ROUND(E158*J158,2)</f>
        <v>0</v>
      </c>
      <c r="L158" s="240">
        <v>21</v>
      </c>
      <c r="M158" s="240">
        <f>G158*(1+L158/100)</f>
        <v>0</v>
      </c>
      <c r="N158" s="238">
        <v>2.0000000000000002E-5</v>
      </c>
      <c r="O158" s="238">
        <f>ROUND(E158*N158,2)</f>
        <v>0</v>
      </c>
      <c r="P158" s="238">
        <v>0</v>
      </c>
      <c r="Q158" s="238">
        <f>ROUND(E158*P158,2)</f>
        <v>0</v>
      </c>
      <c r="R158" s="240"/>
      <c r="S158" s="240" t="s">
        <v>175</v>
      </c>
      <c r="T158" s="241" t="s">
        <v>135</v>
      </c>
      <c r="U158" s="223">
        <v>4.2999999999999997E-2</v>
      </c>
      <c r="V158" s="223">
        <f>ROUND(E158*U158,2)</f>
        <v>0.3</v>
      </c>
      <c r="W158" s="223"/>
      <c r="X158" s="223" t="s">
        <v>205</v>
      </c>
      <c r="Y158" s="223" t="s">
        <v>137</v>
      </c>
      <c r="Z158" s="213"/>
      <c r="AA158" s="213"/>
      <c r="AB158" s="213"/>
      <c r="AC158" s="213"/>
      <c r="AD158" s="213"/>
      <c r="AE158" s="213"/>
      <c r="AF158" s="213"/>
      <c r="AG158" s="213" t="s">
        <v>206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2" x14ac:dyDescent="0.25">
      <c r="A159" s="220"/>
      <c r="B159" s="221"/>
      <c r="C159" s="259" t="s">
        <v>374</v>
      </c>
      <c r="D159" s="253"/>
      <c r="E159" s="254">
        <v>7</v>
      </c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210</v>
      </c>
      <c r="AH159" s="213">
        <v>5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ht="20.399999999999999" outlineLevel="1" x14ac:dyDescent="0.25">
      <c r="A160" s="235">
        <v>30</v>
      </c>
      <c r="B160" s="236" t="s">
        <v>375</v>
      </c>
      <c r="C160" s="246" t="s">
        <v>376</v>
      </c>
      <c r="D160" s="237" t="s">
        <v>214</v>
      </c>
      <c r="E160" s="238">
        <v>246.44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38">
        <v>0.1</v>
      </c>
      <c r="O160" s="238">
        <f>ROUND(E160*N160,2)</f>
        <v>24.64</v>
      </c>
      <c r="P160" s="238">
        <v>0</v>
      </c>
      <c r="Q160" s="238">
        <f>ROUND(E160*P160,2)</f>
        <v>0</v>
      </c>
      <c r="R160" s="240" t="s">
        <v>263</v>
      </c>
      <c r="S160" s="240" t="s">
        <v>134</v>
      </c>
      <c r="T160" s="241" t="s">
        <v>134</v>
      </c>
      <c r="U160" s="223">
        <v>0</v>
      </c>
      <c r="V160" s="223">
        <f>ROUND(E160*U160,2)</f>
        <v>0</v>
      </c>
      <c r="W160" s="223"/>
      <c r="X160" s="223" t="s">
        <v>264</v>
      </c>
      <c r="Y160" s="223" t="s">
        <v>137</v>
      </c>
      <c r="Z160" s="213"/>
      <c r="AA160" s="213"/>
      <c r="AB160" s="213"/>
      <c r="AC160" s="213"/>
      <c r="AD160" s="213"/>
      <c r="AE160" s="213"/>
      <c r="AF160" s="213"/>
      <c r="AG160" s="213" t="s">
        <v>265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2" x14ac:dyDescent="0.25">
      <c r="A161" s="220"/>
      <c r="B161" s="221"/>
      <c r="C161" s="259" t="s">
        <v>377</v>
      </c>
      <c r="D161" s="253"/>
      <c r="E161" s="254">
        <v>246.44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210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x14ac:dyDescent="0.25">
      <c r="A162" s="228" t="s">
        <v>129</v>
      </c>
      <c r="B162" s="229" t="s">
        <v>88</v>
      </c>
      <c r="C162" s="245" t="s">
        <v>89</v>
      </c>
      <c r="D162" s="230"/>
      <c r="E162" s="231"/>
      <c r="F162" s="232"/>
      <c r="G162" s="232">
        <f>SUMIF(AG163:AG167,"&lt;&gt;NOR",G163:G167)</f>
        <v>0</v>
      </c>
      <c r="H162" s="232"/>
      <c r="I162" s="232">
        <f>SUM(I163:I167)</f>
        <v>0</v>
      </c>
      <c r="J162" s="232"/>
      <c r="K162" s="232">
        <f>SUM(K163:K167)</f>
        <v>0</v>
      </c>
      <c r="L162" s="232"/>
      <c r="M162" s="232">
        <f>SUM(M163:M167)</f>
        <v>0</v>
      </c>
      <c r="N162" s="231"/>
      <c r="O162" s="231">
        <f>SUM(O163:O167)</f>
        <v>0</v>
      </c>
      <c r="P162" s="231"/>
      <c r="Q162" s="231">
        <f>SUM(Q163:Q167)</f>
        <v>40.26</v>
      </c>
      <c r="R162" s="232"/>
      <c r="S162" s="232"/>
      <c r="T162" s="233"/>
      <c r="U162" s="227"/>
      <c r="V162" s="227">
        <f>SUM(V163:V167)</f>
        <v>22.45</v>
      </c>
      <c r="W162" s="227"/>
      <c r="X162" s="227"/>
      <c r="Y162" s="227"/>
      <c r="AG162" t="s">
        <v>130</v>
      </c>
    </row>
    <row r="163" spans="1:60" ht="20.399999999999999" outlineLevel="1" x14ac:dyDescent="0.25">
      <c r="A163" s="235">
        <v>31</v>
      </c>
      <c r="B163" s="236" t="s">
        <v>378</v>
      </c>
      <c r="C163" s="246" t="s">
        <v>379</v>
      </c>
      <c r="D163" s="237" t="s">
        <v>203</v>
      </c>
      <c r="E163" s="238">
        <v>122</v>
      </c>
      <c r="F163" s="239"/>
      <c r="G163" s="240">
        <f>ROUND(E163*F163,2)</f>
        <v>0</v>
      </c>
      <c r="H163" s="239"/>
      <c r="I163" s="240">
        <f>ROUND(E163*H163,2)</f>
        <v>0</v>
      </c>
      <c r="J163" s="239"/>
      <c r="K163" s="240">
        <f>ROUND(E163*J163,2)</f>
        <v>0</v>
      </c>
      <c r="L163" s="240">
        <v>21</v>
      </c>
      <c r="M163" s="240">
        <f>G163*(1+L163/100)</f>
        <v>0</v>
      </c>
      <c r="N163" s="238">
        <v>0</v>
      </c>
      <c r="O163" s="238">
        <f>ROUND(E163*N163,2)</f>
        <v>0</v>
      </c>
      <c r="P163" s="238">
        <v>0.33</v>
      </c>
      <c r="Q163" s="238">
        <f>ROUND(E163*P163,2)</f>
        <v>40.26</v>
      </c>
      <c r="R163" s="240" t="s">
        <v>204</v>
      </c>
      <c r="S163" s="240" t="s">
        <v>134</v>
      </c>
      <c r="T163" s="241" t="s">
        <v>134</v>
      </c>
      <c r="U163" s="223">
        <v>0.184</v>
      </c>
      <c r="V163" s="223">
        <f>ROUND(E163*U163,2)</f>
        <v>22.45</v>
      </c>
      <c r="W163" s="223"/>
      <c r="X163" s="223" t="s">
        <v>205</v>
      </c>
      <c r="Y163" s="223" t="s">
        <v>137</v>
      </c>
      <c r="Z163" s="213"/>
      <c r="AA163" s="213"/>
      <c r="AB163" s="213"/>
      <c r="AC163" s="213"/>
      <c r="AD163" s="213"/>
      <c r="AE163" s="213"/>
      <c r="AF163" s="213"/>
      <c r="AG163" s="213" t="s">
        <v>206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ht="21" outlineLevel="2" x14ac:dyDescent="0.25">
      <c r="A164" s="220"/>
      <c r="B164" s="221"/>
      <c r="C164" s="258" t="s">
        <v>380</v>
      </c>
      <c r="D164" s="257"/>
      <c r="E164" s="257"/>
      <c r="F164" s="257"/>
      <c r="G164" s="257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208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42" t="str">
        <f>C164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64" s="213"/>
      <c r="BC164" s="213"/>
      <c r="BD164" s="213"/>
      <c r="BE164" s="213"/>
      <c r="BF164" s="213"/>
      <c r="BG164" s="213"/>
      <c r="BH164" s="213"/>
    </row>
    <row r="165" spans="1:60" outlineLevel="2" x14ac:dyDescent="0.25">
      <c r="A165" s="220"/>
      <c r="B165" s="221"/>
      <c r="C165" s="259" t="s">
        <v>381</v>
      </c>
      <c r="D165" s="253"/>
      <c r="E165" s="254">
        <v>122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3"/>
      <c r="AA165" s="213"/>
      <c r="AB165" s="213"/>
      <c r="AC165" s="213"/>
      <c r="AD165" s="213"/>
      <c r="AE165" s="213"/>
      <c r="AF165" s="213"/>
      <c r="AG165" s="213" t="s">
        <v>210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5">
      <c r="A166" s="235">
        <v>32</v>
      </c>
      <c r="B166" s="236" t="s">
        <v>382</v>
      </c>
      <c r="C166" s="246" t="s">
        <v>383</v>
      </c>
      <c r="D166" s="237" t="s">
        <v>262</v>
      </c>
      <c r="E166" s="238">
        <v>40.26</v>
      </c>
      <c r="F166" s="239"/>
      <c r="G166" s="240">
        <f>ROUND(E166*F166,2)</f>
        <v>0</v>
      </c>
      <c r="H166" s="239"/>
      <c r="I166" s="240">
        <f>ROUND(E166*H166,2)</f>
        <v>0</v>
      </c>
      <c r="J166" s="239"/>
      <c r="K166" s="240">
        <f>ROUND(E166*J166,2)</f>
        <v>0</v>
      </c>
      <c r="L166" s="240">
        <v>21</v>
      </c>
      <c r="M166" s="240">
        <f>G166*(1+L166/100)</f>
        <v>0</v>
      </c>
      <c r="N166" s="238">
        <v>0</v>
      </c>
      <c r="O166" s="238">
        <f>ROUND(E166*N166,2)</f>
        <v>0</v>
      </c>
      <c r="P166" s="238">
        <v>0</v>
      </c>
      <c r="Q166" s="238">
        <f>ROUND(E166*P166,2)</f>
        <v>0</v>
      </c>
      <c r="R166" s="240"/>
      <c r="S166" s="240" t="s">
        <v>134</v>
      </c>
      <c r="T166" s="241" t="s">
        <v>135</v>
      </c>
      <c r="U166" s="223">
        <v>0</v>
      </c>
      <c r="V166" s="223">
        <f>ROUND(E166*U166,2)</f>
        <v>0</v>
      </c>
      <c r="W166" s="223"/>
      <c r="X166" s="223" t="s">
        <v>205</v>
      </c>
      <c r="Y166" s="223" t="s">
        <v>137</v>
      </c>
      <c r="Z166" s="213"/>
      <c r="AA166" s="213"/>
      <c r="AB166" s="213"/>
      <c r="AC166" s="213"/>
      <c r="AD166" s="213"/>
      <c r="AE166" s="213"/>
      <c r="AF166" s="213"/>
      <c r="AG166" s="213" t="s">
        <v>206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2" x14ac:dyDescent="0.25">
      <c r="A167" s="220"/>
      <c r="B167" s="221"/>
      <c r="C167" s="247" t="s">
        <v>384</v>
      </c>
      <c r="D167" s="243"/>
      <c r="E167" s="243"/>
      <c r="F167" s="243"/>
      <c r="G167" s="24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140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x14ac:dyDescent="0.25">
      <c r="A168" s="228" t="s">
        <v>129</v>
      </c>
      <c r="B168" s="229" t="s">
        <v>90</v>
      </c>
      <c r="C168" s="245" t="s">
        <v>91</v>
      </c>
      <c r="D168" s="230"/>
      <c r="E168" s="231"/>
      <c r="F168" s="232"/>
      <c r="G168" s="232">
        <f>SUMIF(AG169:AG174,"&lt;&gt;NOR",G169:G174)</f>
        <v>0</v>
      </c>
      <c r="H168" s="232"/>
      <c r="I168" s="232">
        <f>SUM(I169:I174)</f>
        <v>0</v>
      </c>
      <c r="J168" s="232"/>
      <c r="K168" s="232">
        <f>SUM(K169:K174)</f>
        <v>0</v>
      </c>
      <c r="L168" s="232"/>
      <c r="M168" s="232">
        <f>SUM(M169:M174)</f>
        <v>0</v>
      </c>
      <c r="N168" s="231"/>
      <c r="O168" s="231">
        <f>SUM(O169:O174)</f>
        <v>0</v>
      </c>
      <c r="P168" s="231"/>
      <c r="Q168" s="231">
        <f>SUM(Q169:Q174)</f>
        <v>0</v>
      </c>
      <c r="R168" s="232"/>
      <c r="S168" s="232"/>
      <c r="T168" s="233"/>
      <c r="U168" s="227"/>
      <c r="V168" s="227">
        <f>SUM(V169:V174)</f>
        <v>613.15</v>
      </c>
      <c r="W168" s="227"/>
      <c r="X168" s="227"/>
      <c r="Y168" s="227"/>
      <c r="AG168" t="s">
        <v>130</v>
      </c>
    </row>
    <row r="169" spans="1:60" ht="20.399999999999999" outlineLevel="1" x14ac:dyDescent="0.25">
      <c r="A169" s="235">
        <v>33</v>
      </c>
      <c r="B169" s="236" t="s">
        <v>385</v>
      </c>
      <c r="C169" s="246" t="s">
        <v>386</v>
      </c>
      <c r="D169" s="237" t="s">
        <v>214</v>
      </c>
      <c r="E169" s="238">
        <v>1087.8</v>
      </c>
      <c r="F169" s="239"/>
      <c r="G169" s="240">
        <f>ROUND(E169*F169,2)</f>
        <v>0</v>
      </c>
      <c r="H169" s="239"/>
      <c r="I169" s="240">
        <f>ROUND(E169*H169,2)</f>
        <v>0</v>
      </c>
      <c r="J169" s="239"/>
      <c r="K169" s="240">
        <f>ROUND(E169*J169,2)</f>
        <v>0</v>
      </c>
      <c r="L169" s="240">
        <v>21</v>
      </c>
      <c r="M169" s="240">
        <f>G169*(1+L169/100)</f>
        <v>0</v>
      </c>
      <c r="N169" s="238">
        <v>0</v>
      </c>
      <c r="O169" s="238">
        <f>ROUND(E169*N169,2)</f>
        <v>0</v>
      </c>
      <c r="P169" s="238">
        <v>0</v>
      </c>
      <c r="Q169" s="238">
        <f>ROUND(E169*P169,2)</f>
        <v>0</v>
      </c>
      <c r="R169" s="240" t="s">
        <v>204</v>
      </c>
      <c r="S169" s="240" t="s">
        <v>134</v>
      </c>
      <c r="T169" s="241" t="s">
        <v>134</v>
      </c>
      <c r="U169" s="223">
        <v>0.09</v>
      </c>
      <c r="V169" s="223">
        <f>ROUND(E169*U169,2)</f>
        <v>97.9</v>
      </c>
      <c r="W169" s="223"/>
      <c r="X169" s="223" t="s">
        <v>205</v>
      </c>
      <c r="Y169" s="223" t="s">
        <v>137</v>
      </c>
      <c r="Z169" s="213"/>
      <c r="AA169" s="213"/>
      <c r="AB169" s="213"/>
      <c r="AC169" s="213"/>
      <c r="AD169" s="213"/>
      <c r="AE169" s="213"/>
      <c r="AF169" s="213"/>
      <c r="AG169" s="213" t="s">
        <v>206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ht="21" outlineLevel="2" x14ac:dyDescent="0.25">
      <c r="A170" s="220"/>
      <c r="B170" s="221"/>
      <c r="C170" s="258" t="s">
        <v>387</v>
      </c>
      <c r="D170" s="257"/>
      <c r="E170" s="257"/>
      <c r="F170" s="257"/>
      <c r="G170" s="257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208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42" t="str">
        <f>C170</f>
        <v>krajníků, desek nebo panelů od spojovacího materiálu s odklizením a uložením očištěných hmot a spojovacího materiálu na skládku na vzdálenost do 10 m</v>
      </c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5">
      <c r="A171" s="220"/>
      <c r="B171" s="221"/>
      <c r="C171" s="259" t="s">
        <v>388</v>
      </c>
      <c r="D171" s="253"/>
      <c r="E171" s="254">
        <v>1087.8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210</v>
      </c>
      <c r="AH171" s="213">
        <v>5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ht="20.399999999999999" outlineLevel="1" x14ac:dyDescent="0.25">
      <c r="A172" s="235">
        <v>34</v>
      </c>
      <c r="B172" s="236" t="s">
        <v>389</v>
      </c>
      <c r="C172" s="246" t="s">
        <v>390</v>
      </c>
      <c r="D172" s="237" t="s">
        <v>203</v>
      </c>
      <c r="E172" s="238">
        <v>1120.0999999999999</v>
      </c>
      <c r="F172" s="239"/>
      <c r="G172" s="240">
        <f>ROUND(E172*F172,2)</f>
        <v>0</v>
      </c>
      <c r="H172" s="239"/>
      <c r="I172" s="240">
        <f>ROUND(E172*H172,2)</f>
        <v>0</v>
      </c>
      <c r="J172" s="239"/>
      <c r="K172" s="240">
        <f>ROUND(E172*J172,2)</f>
        <v>0</v>
      </c>
      <c r="L172" s="240">
        <v>21</v>
      </c>
      <c r="M172" s="240">
        <f>G172*(1+L172/100)</f>
        <v>0</v>
      </c>
      <c r="N172" s="238">
        <v>0</v>
      </c>
      <c r="O172" s="238">
        <f>ROUND(E172*N172,2)</f>
        <v>0</v>
      </c>
      <c r="P172" s="238">
        <v>0</v>
      </c>
      <c r="Q172" s="238">
        <f>ROUND(E172*P172,2)</f>
        <v>0</v>
      </c>
      <c r="R172" s="240" t="s">
        <v>204</v>
      </c>
      <c r="S172" s="240" t="s">
        <v>134</v>
      </c>
      <c r="T172" s="241" t="s">
        <v>134</v>
      </c>
      <c r="U172" s="223">
        <v>0.46</v>
      </c>
      <c r="V172" s="223">
        <f>ROUND(E172*U172,2)</f>
        <v>515.25</v>
      </c>
      <c r="W172" s="223"/>
      <c r="X172" s="223" t="s">
        <v>205</v>
      </c>
      <c r="Y172" s="223" t="s">
        <v>137</v>
      </c>
      <c r="Z172" s="213"/>
      <c r="AA172" s="213"/>
      <c r="AB172" s="213"/>
      <c r="AC172" s="213"/>
      <c r="AD172" s="213"/>
      <c r="AE172" s="213"/>
      <c r="AF172" s="213"/>
      <c r="AG172" s="213" t="s">
        <v>206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ht="21" outlineLevel="2" x14ac:dyDescent="0.25">
      <c r="A173" s="220"/>
      <c r="B173" s="221"/>
      <c r="C173" s="258" t="s">
        <v>387</v>
      </c>
      <c r="D173" s="257"/>
      <c r="E173" s="257"/>
      <c r="F173" s="257"/>
      <c r="G173" s="257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208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42" t="str">
        <f>C173</f>
        <v>krajníků, desek nebo panelů od spojovacího materiálu s odklizením a uložením očištěných hmot a spojovacího materiálu na skládku na vzdálenost do 10 m</v>
      </c>
      <c r="BB173" s="213"/>
      <c r="BC173" s="213"/>
      <c r="BD173" s="213"/>
      <c r="BE173" s="213"/>
      <c r="BF173" s="213"/>
      <c r="BG173" s="213"/>
      <c r="BH173" s="213"/>
    </row>
    <row r="174" spans="1:60" outlineLevel="2" x14ac:dyDescent="0.25">
      <c r="A174" s="220"/>
      <c r="B174" s="221"/>
      <c r="C174" s="259" t="s">
        <v>391</v>
      </c>
      <c r="D174" s="253"/>
      <c r="E174" s="254">
        <v>1120.0999999999999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3"/>
      <c r="AA174" s="213"/>
      <c r="AB174" s="213"/>
      <c r="AC174" s="213"/>
      <c r="AD174" s="213"/>
      <c r="AE174" s="213"/>
      <c r="AF174" s="213"/>
      <c r="AG174" s="213" t="s">
        <v>210</v>
      </c>
      <c r="AH174" s="213">
        <v>5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x14ac:dyDescent="0.25">
      <c r="A175" s="228" t="s">
        <v>129</v>
      </c>
      <c r="B175" s="229" t="s">
        <v>92</v>
      </c>
      <c r="C175" s="245" t="s">
        <v>93</v>
      </c>
      <c r="D175" s="230"/>
      <c r="E175" s="231"/>
      <c r="F175" s="232"/>
      <c r="G175" s="232">
        <f>SUMIF(AG176:AG177,"&lt;&gt;NOR",G176:G177)</f>
        <v>0</v>
      </c>
      <c r="H175" s="232"/>
      <c r="I175" s="232">
        <f>SUM(I176:I177)</f>
        <v>0</v>
      </c>
      <c r="J175" s="232"/>
      <c r="K175" s="232">
        <f>SUM(K176:K177)</f>
        <v>0</v>
      </c>
      <c r="L175" s="232"/>
      <c r="M175" s="232">
        <f>SUM(M176:M177)</f>
        <v>0</v>
      </c>
      <c r="N175" s="231"/>
      <c r="O175" s="231">
        <f>SUM(O176:O177)</f>
        <v>0</v>
      </c>
      <c r="P175" s="231"/>
      <c r="Q175" s="231">
        <f>SUM(Q176:Q177)</f>
        <v>0</v>
      </c>
      <c r="R175" s="232"/>
      <c r="S175" s="232"/>
      <c r="T175" s="233"/>
      <c r="U175" s="227"/>
      <c r="V175" s="227">
        <f>SUM(V176:V177)</f>
        <v>188.06</v>
      </c>
      <c r="W175" s="227"/>
      <c r="X175" s="227"/>
      <c r="Y175" s="227"/>
      <c r="AG175" t="s">
        <v>130</v>
      </c>
    </row>
    <row r="176" spans="1:60" outlineLevel="1" x14ac:dyDescent="0.25">
      <c r="A176" s="235">
        <v>35</v>
      </c>
      <c r="B176" s="236" t="s">
        <v>392</v>
      </c>
      <c r="C176" s="246" t="s">
        <v>393</v>
      </c>
      <c r="D176" s="237" t="s">
        <v>262</v>
      </c>
      <c r="E176" s="238">
        <v>482.20373999999998</v>
      </c>
      <c r="F176" s="239"/>
      <c r="G176" s="240">
        <f>ROUND(E176*F176,2)</f>
        <v>0</v>
      </c>
      <c r="H176" s="239"/>
      <c r="I176" s="240">
        <f>ROUND(E176*H176,2)</f>
        <v>0</v>
      </c>
      <c r="J176" s="239"/>
      <c r="K176" s="240">
        <f>ROUND(E176*J176,2)</f>
        <v>0</v>
      </c>
      <c r="L176" s="240">
        <v>21</v>
      </c>
      <c r="M176" s="240">
        <f>G176*(1+L176/100)</f>
        <v>0</v>
      </c>
      <c r="N176" s="238">
        <v>0</v>
      </c>
      <c r="O176" s="238">
        <f>ROUND(E176*N176,2)</f>
        <v>0</v>
      </c>
      <c r="P176" s="238">
        <v>0</v>
      </c>
      <c r="Q176" s="238">
        <f>ROUND(E176*P176,2)</f>
        <v>0</v>
      </c>
      <c r="R176" s="240" t="s">
        <v>204</v>
      </c>
      <c r="S176" s="240" t="s">
        <v>134</v>
      </c>
      <c r="T176" s="241" t="s">
        <v>134</v>
      </c>
      <c r="U176" s="223">
        <v>0.39</v>
      </c>
      <c r="V176" s="223">
        <f>ROUND(E176*U176,2)</f>
        <v>188.06</v>
      </c>
      <c r="W176" s="223"/>
      <c r="X176" s="223" t="s">
        <v>394</v>
      </c>
      <c r="Y176" s="223" t="s">
        <v>137</v>
      </c>
      <c r="Z176" s="213"/>
      <c r="AA176" s="213"/>
      <c r="AB176" s="213"/>
      <c r="AC176" s="213"/>
      <c r="AD176" s="213"/>
      <c r="AE176" s="213"/>
      <c r="AF176" s="213"/>
      <c r="AG176" s="213" t="s">
        <v>395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2" x14ac:dyDescent="0.25">
      <c r="A177" s="220"/>
      <c r="B177" s="221"/>
      <c r="C177" s="258" t="s">
        <v>396</v>
      </c>
      <c r="D177" s="257"/>
      <c r="E177" s="257"/>
      <c r="F177" s="257"/>
      <c r="G177" s="257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208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x14ac:dyDescent="0.25">
      <c r="A178" s="228" t="s">
        <v>129</v>
      </c>
      <c r="B178" s="229" t="s">
        <v>94</v>
      </c>
      <c r="C178" s="245" t="s">
        <v>95</v>
      </c>
      <c r="D178" s="230"/>
      <c r="E178" s="231"/>
      <c r="F178" s="232"/>
      <c r="G178" s="232">
        <f>SUMIF(AG179:AG185,"&lt;&gt;NOR",G179:G185)</f>
        <v>0</v>
      </c>
      <c r="H178" s="232"/>
      <c r="I178" s="232">
        <f>SUM(I179:I185)</f>
        <v>0</v>
      </c>
      <c r="J178" s="232"/>
      <c r="K178" s="232">
        <f>SUM(K179:K185)</f>
        <v>0</v>
      </c>
      <c r="L178" s="232"/>
      <c r="M178" s="232">
        <f>SUM(M179:M185)</f>
        <v>0</v>
      </c>
      <c r="N178" s="231"/>
      <c r="O178" s="231">
        <f>SUM(O179:O185)</f>
        <v>0.01</v>
      </c>
      <c r="P178" s="231"/>
      <c r="Q178" s="231">
        <f>SUM(Q179:Q185)</f>
        <v>0</v>
      </c>
      <c r="R178" s="232"/>
      <c r="S178" s="232"/>
      <c r="T178" s="233"/>
      <c r="U178" s="227"/>
      <c r="V178" s="227">
        <f>SUM(V179:V185)</f>
        <v>10.16</v>
      </c>
      <c r="W178" s="227"/>
      <c r="X178" s="227"/>
      <c r="Y178" s="227"/>
      <c r="AG178" t="s">
        <v>130</v>
      </c>
    </row>
    <row r="179" spans="1:60" outlineLevel="1" x14ac:dyDescent="0.25">
      <c r="A179" s="235">
        <v>36</v>
      </c>
      <c r="B179" s="236" t="s">
        <v>397</v>
      </c>
      <c r="C179" s="246" t="s">
        <v>398</v>
      </c>
      <c r="D179" s="237" t="s">
        <v>203</v>
      </c>
      <c r="E179" s="238">
        <v>63.120049999999999</v>
      </c>
      <c r="F179" s="239"/>
      <c r="G179" s="240">
        <f>ROUND(E179*F179,2)</f>
        <v>0</v>
      </c>
      <c r="H179" s="239"/>
      <c r="I179" s="240">
        <f>ROUND(E179*H179,2)</f>
        <v>0</v>
      </c>
      <c r="J179" s="239"/>
      <c r="K179" s="240">
        <f>ROUND(E179*J179,2)</f>
        <v>0</v>
      </c>
      <c r="L179" s="240">
        <v>21</v>
      </c>
      <c r="M179" s="240">
        <f>G179*(1+L179/100)</f>
        <v>0</v>
      </c>
      <c r="N179" s="238">
        <v>2.3000000000000001E-4</v>
      </c>
      <c r="O179" s="238">
        <f>ROUND(E179*N179,2)</f>
        <v>0.01</v>
      </c>
      <c r="P179" s="238">
        <v>0</v>
      </c>
      <c r="Q179" s="238">
        <f>ROUND(E179*P179,2)</f>
        <v>0</v>
      </c>
      <c r="R179" s="240" t="s">
        <v>399</v>
      </c>
      <c r="S179" s="240" t="s">
        <v>134</v>
      </c>
      <c r="T179" s="241" t="s">
        <v>134</v>
      </c>
      <c r="U179" s="223">
        <v>0.161</v>
      </c>
      <c r="V179" s="223">
        <f>ROUND(E179*U179,2)</f>
        <v>10.16</v>
      </c>
      <c r="W179" s="223"/>
      <c r="X179" s="223" t="s">
        <v>205</v>
      </c>
      <c r="Y179" s="223" t="s">
        <v>137</v>
      </c>
      <c r="Z179" s="213"/>
      <c r="AA179" s="213"/>
      <c r="AB179" s="213"/>
      <c r="AC179" s="213"/>
      <c r="AD179" s="213"/>
      <c r="AE179" s="213"/>
      <c r="AF179" s="213"/>
      <c r="AG179" s="213" t="s">
        <v>206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 x14ac:dyDescent="0.25">
      <c r="A180" s="220"/>
      <c r="B180" s="221"/>
      <c r="C180" s="259" t="s">
        <v>400</v>
      </c>
      <c r="D180" s="253"/>
      <c r="E180" s="254">
        <v>63.120049999999999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210</v>
      </c>
      <c r="AH180" s="213">
        <v>5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5">
      <c r="A181" s="220"/>
      <c r="B181" s="221"/>
      <c r="C181" s="261" t="s">
        <v>316</v>
      </c>
      <c r="D181" s="255"/>
      <c r="E181" s="256"/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210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5">
      <c r="A182" s="220"/>
      <c r="B182" s="221"/>
      <c r="C182" s="262" t="s">
        <v>401</v>
      </c>
      <c r="D182" s="255"/>
      <c r="E182" s="256">
        <v>0.10909000000000001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210</v>
      </c>
      <c r="AH182" s="213">
        <v>2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 x14ac:dyDescent="0.25">
      <c r="A183" s="220"/>
      <c r="B183" s="221"/>
      <c r="C183" s="261" t="s">
        <v>318</v>
      </c>
      <c r="D183" s="255"/>
      <c r="E183" s="256"/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3"/>
      <c r="AA183" s="213"/>
      <c r="AB183" s="213"/>
      <c r="AC183" s="213"/>
      <c r="AD183" s="213"/>
      <c r="AE183" s="213"/>
      <c r="AF183" s="213"/>
      <c r="AG183" s="213" t="s">
        <v>210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35">
        <v>37</v>
      </c>
      <c r="B184" s="236" t="s">
        <v>402</v>
      </c>
      <c r="C184" s="246" t="s">
        <v>403</v>
      </c>
      <c r="D184" s="237" t="s">
        <v>214</v>
      </c>
      <c r="E184" s="238">
        <v>578.6</v>
      </c>
      <c r="F184" s="239"/>
      <c r="G184" s="240">
        <f>ROUND(E184*F184,2)</f>
        <v>0</v>
      </c>
      <c r="H184" s="239"/>
      <c r="I184" s="240">
        <f>ROUND(E184*H184,2)</f>
        <v>0</v>
      </c>
      <c r="J184" s="239"/>
      <c r="K184" s="240">
        <f>ROUND(E184*J184,2)</f>
        <v>0</v>
      </c>
      <c r="L184" s="240">
        <v>21</v>
      </c>
      <c r="M184" s="240">
        <f>G184*(1+L184/100)</f>
        <v>0</v>
      </c>
      <c r="N184" s="238">
        <v>0</v>
      </c>
      <c r="O184" s="238">
        <f>ROUND(E184*N184,2)</f>
        <v>0</v>
      </c>
      <c r="P184" s="238">
        <v>0</v>
      </c>
      <c r="Q184" s="238">
        <f>ROUND(E184*P184,2)</f>
        <v>0</v>
      </c>
      <c r="R184" s="240" t="s">
        <v>263</v>
      </c>
      <c r="S184" s="240" t="s">
        <v>134</v>
      </c>
      <c r="T184" s="241" t="s">
        <v>134</v>
      </c>
      <c r="U184" s="223">
        <v>0</v>
      </c>
      <c r="V184" s="223">
        <f>ROUND(E184*U184,2)</f>
        <v>0</v>
      </c>
      <c r="W184" s="223"/>
      <c r="X184" s="223" t="s">
        <v>264</v>
      </c>
      <c r="Y184" s="223" t="s">
        <v>137</v>
      </c>
      <c r="Z184" s="213"/>
      <c r="AA184" s="213"/>
      <c r="AB184" s="213"/>
      <c r="AC184" s="213"/>
      <c r="AD184" s="213"/>
      <c r="AE184" s="213"/>
      <c r="AF184" s="213"/>
      <c r="AG184" s="213" t="s">
        <v>265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5">
      <c r="A185" s="220"/>
      <c r="B185" s="221"/>
      <c r="C185" s="259" t="s">
        <v>404</v>
      </c>
      <c r="D185" s="253"/>
      <c r="E185" s="254">
        <v>578.6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210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x14ac:dyDescent="0.25">
      <c r="A186" s="228" t="s">
        <v>129</v>
      </c>
      <c r="B186" s="229" t="s">
        <v>96</v>
      </c>
      <c r="C186" s="245" t="s">
        <v>91</v>
      </c>
      <c r="D186" s="230"/>
      <c r="E186" s="231"/>
      <c r="F186" s="232"/>
      <c r="G186" s="232">
        <f>SUMIF(AG187:AG194,"&lt;&gt;NOR",G187:G194)</f>
        <v>0</v>
      </c>
      <c r="H186" s="232"/>
      <c r="I186" s="232">
        <f>SUM(I187:I194)</f>
        <v>0</v>
      </c>
      <c r="J186" s="232"/>
      <c r="K186" s="232">
        <f>SUM(K187:K194)</f>
        <v>0</v>
      </c>
      <c r="L186" s="232"/>
      <c r="M186" s="232">
        <f>SUM(M187:M194)</f>
        <v>0</v>
      </c>
      <c r="N186" s="231"/>
      <c r="O186" s="231">
        <f>SUM(O187:O194)</f>
        <v>0</v>
      </c>
      <c r="P186" s="231"/>
      <c r="Q186" s="231">
        <f>SUM(Q187:Q194)</f>
        <v>0</v>
      </c>
      <c r="R186" s="232"/>
      <c r="S186" s="232"/>
      <c r="T186" s="233"/>
      <c r="U186" s="227"/>
      <c r="V186" s="227">
        <f>SUM(V187:V194)</f>
        <v>7.54</v>
      </c>
      <c r="W186" s="227"/>
      <c r="X186" s="227"/>
      <c r="Y186" s="227"/>
      <c r="AG186" t="s">
        <v>130</v>
      </c>
    </row>
    <row r="187" spans="1:60" ht="20.399999999999999" outlineLevel="1" x14ac:dyDescent="0.25">
      <c r="A187" s="235">
        <v>38</v>
      </c>
      <c r="B187" s="236" t="s">
        <v>405</v>
      </c>
      <c r="C187" s="246" t="s">
        <v>406</v>
      </c>
      <c r="D187" s="237" t="s">
        <v>262</v>
      </c>
      <c r="E187" s="238">
        <v>377.12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38">
        <v>0</v>
      </c>
      <c r="O187" s="238">
        <f>ROUND(E187*N187,2)</f>
        <v>0</v>
      </c>
      <c r="P187" s="238">
        <v>0</v>
      </c>
      <c r="Q187" s="238">
        <f>ROUND(E187*P187,2)</f>
        <v>0</v>
      </c>
      <c r="R187" s="240" t="s">
        <v>204</v>
      </c>
      <c r="S187" s="240" t="s">
        <v>134</v>
      </c>
      <c r="T187" s="241" t="s">
        <v>134</v>
      </c>
      <c r="U187" s="223">
        <v>0.02</v>
      </c>
      <c r="V187" s="223">
        <f>ROUND(E187*U187,2)</f>
        <v>7.54</v>
      </c>
      <c r="W187" s="223"/>
      <c r="X187" s="223" t="s">
        <v>205</v>
      </c>
      <c r="Y187" s="223" t="s">
        <v>137</v>
      </c>
      <c r="Z187" s="213"/>
      <c r="AA187" s="213"/>
      <c r="AB187" s="213"/>
      <c r="AC187" s="213"/>
      <c r="AD187" s="213"/>
      <c r="AE187" s="213"/>
      <c r="AF187" s="213"/>
      <c r="AG187" s="213" t="s">
        <v>206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2" x14ac:dyDescent="0.25">
      <c r="A188" s="220"/>
      <c r="B188" s="221"/>
      <c r="C188" s="247" t="s">
        <v>407</v>
      </c>
      <c r="D188" s="243"/>
      <c r="E188" s="243"/>
      <c r="F188" s="243"/>
      <c r="G188" s="24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140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2" x14ac:dyDescent="0.25">
      <c r="A189" s="220"/>
      <c r="B189" s="221"/>
      <c r="C189" s="259" t="s">
        <v>408</v>
      </c>
      <c r="D189" s="253"/>
      <c r="E189" s="254">
        <v>377.12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210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5">
      <c r="A190" s="235">
        <v>39</v>
      </c>
      <c r="B190" s="236" t="s">
        <v>409</v>
      </c>
      <c r="C190" s="246" t="s">
        <v>410</v>
      </c>
      <c r="D190" s="237" t="s">
        <v>262</v>
      </c>
      <c r="E190" s="238">
        <v>1885.6</v>
      </c>
      <c r="F190" s="239"/>
      <c r="G190" s="240">
        <f>ROUND(E190*F190,2)</f>
        <v>0</v>
      </c>
      <c r="H190" s="239"/>
      <c r="I190" s="240">
        <f>ROUND(E190*H190,2)</f>
        <v>0</v>
      </c>
      <c r="J190" s="239"/>
      <c r="K190" s="240">
        <f>ROUND(E190*J190,2)</f>
        <v>0</v>
      </c>
      <c r="L190" s="240">
        <v>21</v>
      </c>
      <c r="M190" s="240">
        <f>G190*(1+L190/100)</f>
        <v>0</v>
      </c>
      <c r="N190" s="238">
        <v>0</v>
      </c>
      <c r="O190" s="238">
        <f>ROUND(E190*N190,2)</f>
        <v>0</v>
      </c>
      <c r="P190" s="238">
        <v>0</v>
      </c>
      <c r="Q190" s="238">
        <f>ROUND(E190*P190,2)</f>
        <v>0</v>
      </c>
      <c r="R190" s="240" t="s">
        <v>204</v>
      </c>
      <c r="S190" s="240" t="s">
        <v>134</v>
      </c>
      <c r="T190" s="241" t="s">
        <v>134</v>
      </c>
      <c r="U190" s="223">
        <v>0</v>
      </c>
      <c r="V190" s="223">
        <f>ROUND(E190*U190,2)</f>
        <v>0</v>
      </c>
      <c r="W190" s="223"/>
      <c r="X190" s="223" t="s">
        <v>205</v>
      </c>
      <c r="Y190" s="223" t="s">
        <v>137</v>
      </c>
      <c r="Z190" s="213"/>
      <c r="AA190" s="213"/>
      <c r="AB190" s="213"/>
      <c r="AC190" s="213"/>
      <c r="AD190" s="213"/>
      <c r="AE190" s="213"/>
      <c r="AF190" s="213"/>
      <c r="AG190" s="213" t="s">
        <v>206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2" x14ac:dyDescent="0.25">
      <c r="A191" s="220"/>
      <c r="B191" s="221"/>
      <c r="C191" s="259" t="s">
        <v>411</v>
      </c>
      <c r="D191" s="253"/>
      <c r="E191" s="254">
        <v>1885.6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3"/>
      <c r="AA191" s="213"/>
      <c r="AB191" s="213"/>
      <c r="AC191" s="213"/>
      <c r="AD191" s="213"/>
      <c r="AE191" s="213"/>
      <c r="AF191" s="213"/>
      <c r="AG191" s="213" t="s">
        <v>210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35">
        <v>40</v>
      </c>
      <c r="B192" s="236" t="s">
        <v>412</v>
      </c>
      <c r="C192" s="246" t="s">
        <v>413</v>
      </c>
      <c r="D192" s="237" t="s">
        <v>262</v>
      </c>
      <c r="E192" s="238">
        <v>377.12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38">
        <v>0</v>
      </c>
      <c r="O192" s="238">
        <f>ROUND(E192*N192,2)</f>
        <v>0</v>
      </c>
      <c r="P192" s="238">
        <v>0</v>
      </c>
      <c r="Q192" s="238">
        <f>ROUND(E192*P192,2)</f>
        <v>0</v>
      </c>
      <c r="R192" s="240"/>
      <c r="S192" s="240" t="s">
        <v>175</v>
      </c>
      <c r="T192" s="241" t="s">
        <v>135</v>
      </c>
      <c r="U192" s="223">
        <v>0</v>
      </c>
      <c r="V192" s="223">
        <f>ROUND(E192*U192,2)</f>
        <v>0</v>
      </c>
      <c r="W192" s="223"/>
      <c r="X192" s="223" t="s">
        <v>205</v>
      </c>
      <c r="Y192" s="223" t="s">
        <v>137</v>
      </c>
      <c r="Z192" s="213"/>
      <c r="AA192" s="213"/>
      <c r="AB192" s="213"/>
      <c r="AC192" s="213"/>
      <c r="AD192" s="213"/>
      <c r="AE192" s="213"/>
      <c r="AF192" s="213"/>
      <c r="AG192" s="213" t="s">
        <v>206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2" x14ac:dyDescent="0.25">
      <c r="A193" s="220"/>
      <c r="B193" s="221"/>
      <c r="C193" s="247" t="s">
        <v>414</v>
      </c>
      <c r="D193" s="243"/>
      <c r="E193" s="243"/>
      <c r="F193" s="243"/>
      <c r="G193" s="24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140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42" t="str">
        <f>C193</f>
        <v>Uložení na skládce vytěženého materiálu BKOM a.s. předepsaným způsobem nebo uložení a poplatek na nejbližší řízené skládce.</v>
      </c>
      <c r="BB193" s="213"/>
      <c r="BC193" s="213"/>
      <c r="BD193" s="213"/>
      <c r="BE193" s="213"/>
      <c r="BF193" s="213"/>
      <c r="BG193" s="213"/>
      <c r="BH193" s="213"/>
    </row>
    <row r="194" spans="1:60" outlineLevel="2" x14ac:dyDescent="0.25">
      <c r="A194" s="220"/>
      <c r="B194" s="221"/>
      <c r="C194" s="259" t="s">
        <v>415</v>
      </c>
      <c r="D194" s="253"/>
      <c r="E194" s="254">
        <v>377.12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3"/>
      <c r="AA194" s="213"/>
      <c r="AB194" s="213"/>
      <c r="AC194" s="213"/>
      <c r="AD194" s="213"/>
      <c r="AE194" s="213"/>
      <c r="AF194" s="213"/>
      <c r="AG194" s="213" t="s">
        <v>210</v>
      </c>
      <c r="AH194" s="213">
        <v>5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x14ac:dyDescent="0.25">
      <c r="A195" s="3"/>
      <c r="B195" s="4"/>
      <c r="C195" s="249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AE195">
        <v>12</v>
      </c>
      <c r="AF195">
        <v>21</v>
      </c>
      <c r="AG195" t="s">
        <v>115</v>
      </c>
    </row>
    <row r="196" spans="1:60" x14ac:dyDescent="0.25">
      <c r="A196" s="216"/>
      <c r="B196" s="217" t="s">
        <v>29</v>
      </c>
      <c r="C196" s="250"/>
      <c r="D196" s="218"/>
      <c r="E196" s="219"/>
      <c r="F196" s="219"/>
      <c r="G196" s="234">
        <f>G8+G44+G90+G129+G137+G149+G162+G168+G175+G178+G186</f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AE196">
        <f>SUMIF(L7:L194,AE195,G7:G194)</f>
        <v>0</v>
      </c>
      <c r="AF196">
        <f>SUMIF(L7:L194,AF195,G7:G194)</f>
        <v>0</v>
      </c>
      <c r="AG196" t="s">
        <v>193</v>
      </c>
    </row>
    <row r="197" spans="1:60" x14ac:dyDescent="0.25">
      <c r="A197" s="252" t="s">
        <v>416</v>
      </c>
      <c r="B197" s="252"/>
      <c r="C197" s="249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60" x14ac:dyDescent="0.25">
      <c r="A198" s="3"/>
      <c r="B198" s="4" t="s">
        <v>417</v>
      </c>
      <c r="C198" s="249" t="s">
        <v>418</v>
      </c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AG198" t="s">
        <v>419</v>
      </c>
    </row>
    <row r="199" spans="1:60" x14ac:dyDescent="0.25">
      <c r="A199" s="3"/>
      <c r="B199" s="4" t="s">
        <v>420</v>
      </c>
      <c r="C199" s="249" t="s">
        <v>421</v>
      </c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AG199" t="s">
        <v>422</v>
      </c>
    </row>
    <row r="200" spans="1:60" x14ac:dyDescent="0.25">
      <c r="A200" s="3"/>
      <c r="B200" s="4"/>
      <c r="C200" s="249" t="s">
        <v>423</v>
      </c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AG200" t="s">
        <v>424</v>
      </c>
    </row>
    <row r="201" spans="1:60" x14ac:dyDescent="0.25">
      <c r="A201" s="3"/>
      <c r="B201" s="4"/>
      <c r="C201" s="249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60" x14ac:dyDescent="0.25">
      <c r="C202" s="251"/>
      <c r="D202" s="10"/>
      <c r="AG202" t="s">
        <v>199</v>
      </c>
    </row>
    <row r="203" spans="1:60" x14ac:dyDescent="0.25">
      <c r="D203" s="10"/>
    </row>
    <row r="204" spans="1:60" x14ac:dyDescent="0.25">
      <c r="D204" s="10"/>
    </row>
    <row r="205" spans="1:60" x14ac:dyDescent="0.25">
      <c r="D205" s="10"/>
    </row>
    <row r="206" spans="1:60" x14ac:dyDescent="0.25">
      <c r="D206" s="10"/>
    </row>
    <row r="207" spans="1:60" x14ac:dyDescent="0.25">
      <c r="D207" s="10"/>
    </row>
    <row r="208" spans="1:60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uP8UHKUzM1RQf0ARx6P+2iokzvrWJXGITgnI4J+bEJ4Mm5AEMtgpoywnHb9HPd/5alDKLuk1m1PD2hgFNCZlNg==" saltValue="zD7D9doraab0YJPX4ApWTw==" spinCount="100000" sheet="1" formatRows="0"/>
  <mergeCells count="86">
    <mergeCell ref="C173:G173"/>
    <mergeCell ref="C177:G177"/>
    <mergeCell ref="C188:G188"/>
    <mergeCell ref="C193:G193"/>
    <mergeCell ref="C146:G146"/>
    <mergeCell ref="C147:G147"/>
    <mergeCell ref="C153:G153"/>
    <mergeCell ref="C164:G164"/>
    <mergeCell ref="C167:G167"/>
    <mergeCell ref="C170:G170"/>
    <mergeCell ref="C134:G134"/>
    <mergeCell ref="C135:G135"/>
    <mergeCell ref="C139:G139"/>
    <mergeCell ref="C140:G140"/>
    <mergeCell ref="C143:G143"/>
    <mergeCell ref="C144:G144"/>
    <mergeCell ref="C116:G116"/>
    <mergeCell ref="C119:G119"/>
    <mergeCell ref="C122:G122"/>
    <mergeCell ref="C125:G125"/>
    <mergeCell ref="C126:G126"/>
    <mergeCell ref="C131:G131"/>
    <mergeCell ref="C102:G102"/>
    <mergeCell ref="C109:G109"/>
    <mergeCell ref="C110:G110"/>
    <mergeCell ref="C111:G111"/>
    <mergeCell ref="C112:G112"/>
    <mergeCell ref="C113:G113"/>
    <mergeCell ref="C87:G87"/>
    <mergeCell ref="C88:G88"/>
    <mergeCell ref="C92:G92"/>
    <mergeCell ref="C93:G93"/>
    <mergeCell ref="C96:G96"/>
    <mergeCell ref="C99:G99"/>
    <mergeCell ref="C75:G75"/>
    <mergeCell ref="C78:G78"/>
    <mergeCell ref="C79:G79"/>
    <mergeCell ref="C81:G81"/>
    <mergeCell ref="C82:G82"/>
    <mergeCell ref="C85:G85"/>
    <mergeCell ref="C65:G65"/>
    <mergeCell ref="C67:G67"/>
    <mergeCell ref="C68:G68"/>
    <mergeCell ref="C71:G71"/>
    <mergeCell ref="C72:G72"/>
    <mergeCell ref="C74:G74"/>
    <mergeCell ref="C54:G54"/>
    <mergeCell ref="C57:G57"/>
    <mergeCell ref="C58:G58"/>
    <mergeCell ref="C60:G60"/>
    <mergeCell ref="C61:G61"/>
    <mergeCell ref="C64:G64"/>
    <mergeCell ref="C41:G41"/>
    <mergeCell ref="C42:G42"/>
    <mergeCell ref="C46:G46"/>
    <mergeCell ref="C49:G49"/>
    <mergeCell ref="C52:G52"/>
    <mergeCell ref="C53:G53"/>
    <mergeCell ref="C35:G35"/>
    <mergeCell ref="C36:G36"/>
    <mergeCell ref="C37:G37"/>
    <mergeCell ref="C38:G38"/>
    <mergeCell ref="C39:G39"/>
    <mergeCell ref="C40:G40"/>
    <mergeCell ref="C29:G29"/>
    <mergeCell ref="C30:G30"/>
    <mergeCell ref="C31:G31"/>
    <mergeCell ref="C32:G32"/>
    <mergeCell ref="C33:G33"/>
    <mergeCell ref="C34:G34"/>
    <mergeCell ref="C23:G23"/>
    <mergeCell ref="C24:G24"/>
    <mergeCell ref="C25:G25"/>
    <mergeCell ref="C26:G26"/>
    <mergeCell ref="C27:G27"/>
    <mergeCell ref="C28:G28"/>
    <mergeCell ref="A1:G1"/>
    <mergeCell ref="C2:G2"/>
    <mergeCell ref="C3:G3"/>
    <mergeCell ref="C4:G4"/>
    <mergeCell ref="A197:B197"/>
    <mergeCell ref="C10:G10"/>
    <mergeCell ref="C14:G14"/>
    <mergeCell ref="C15:G15"/>
    <mergeCell ref="C21:G21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00.01 Naklady</vt:lpstr>
      <vt:lpstr>SO 101 101.02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00.01 Naklady'!Názvy_tisku</vt:lpstr>
      <vt:lpstr>'SO 101 101.02 Pol'!Názvy_tisku</vt:lpstr>
      <vt:lpstr>oadresa</vt:lpstr>
      <vt:lpstr>Stavba!Objednatel</vt:lpstr>
      <vt:lpstr>Stavba!Objekt</vt:lpstr>
      <vt:lpstr>'00 00.01 Naklady'!Oblast_tisku</vt:lpstr>
      <vt:lpstr>'SO 101 101.02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Tomáš, Ing.</dc:creator>
  <cp:lastModifiedBy>Horák Tomáš, Ing.</cp:lastModifiedBy>
  <cp:lastPrinted>2019-03-19T12:27:02Z</cp:lastPrinted>
  <dcterms:created xsi:type="dcterms:W3CDTF">2009-04-08T07:15:50Z</dcterms:created>
  <dcterms:modified xsi:type="dcterms:W3CDTF">2026-01-08T11:12:41Z</dcterms:modified>
</cp:coreProperties>
</file>